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HOSAGRO\Устойчивое развитие\!Databook\Сентябрь 2024\"/>
    </mc:Choice>
  </mc:AlternateContent>
  <bookViews>
    <workbookView xWindow="0" yWindow="0" windowWidth="23040" windowHeight="8616" tabRatio="475"/>
  </bookViews>
  <sheets>
    <sheet name="MENU" sheetId="4" r:id="rId1"/>
    <sheet name="ДОКУМЕНТЫ" sheetId="12" state="hidden" r:id="rId2"/>
    <sheet name="DOCUMENTS" sheetId="13" r:id="rId3"/>
    <sheet name="ENVIRONMENTAL &amp; ENERGY" sheetId="10" r:id="rId4"/>
    <sheet name="SOCIAL" sheetId="2" r:id="rId5"/>
    <sheet name="GOVERNANCE" sheetId="6" r:id="rId6"/>
  </sheets>
  <externalReferences>
    <externalReference r:id="rId7"/>
    <externalReference r:id="rId8"/>
  </externalReferences>
  <definedNames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FDS_HYPERLINK_TOGGLE_STATE__" hidden="1">"ON"</definedName>
    <definedName name="__ww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Sort" localSheetId="2" hidden="1">#REF!</definedName>
    <definedName name="_Sort" localSheetId="3" hidden="1">#REF!</definedName>
    <definedName name="_Sort" localSheetId="0" hidden="1">#REF!</definedName>
    <definedName name="_Sort" localSheetId="1" hidden="1">#REF!</definedName>
    <definedName name="_Sort" hidden="1">#REF!</definedName>
    <definedName name="_ww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2" hidden="1">#REF!</definedName>
    <definedName name="_xlnm._FilterDatabase" localSheetId="3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wvu.summary1." hidden="1">[2]Comps!$A$1:$AA$49</definedName>
    <definedName name="ACwvu.summary2." hidden="1">[2]Comps!$A$147:$AA$192</definedName>
    <definedName name="ACwvu.summary3." hidden="1">[2]Comps!$A$103:$AA$146</definedName>
    <definedName name="All" localSheetId="2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localSheetId="2" hidden="1">{"FCB_ALL",#N/A,FALSE,"FCB"}</definedName>
    <definedName name="as" localSheetId="0" hidden="1">{"FCB_ALL",#N/A,FALSE,"FCB"}</definedName>
    <definedName name="as" localSheetId="1" hidden="1">{"FCB_ALL",#N/A,FALSE,"FCB"}</definedName>
    <definedName name="as" hidden="1">{"FCB_ALL",#N/A,FALSE,"FCB"}</definedName>
    <definedName name="awe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dddddd" localSheetId="2" hidden="1">{"FCB_ALL",#N/A,FALSE,"FCB";"GREY_ALL",#N/A,FALSE,"GREY"}</definedName>
    <definedName name="dddddd" localSheetId="0" hidden="1">{"FCB_ALL",#N/A,FALSE,"FCB";"GREY_ALL",#N/A,FALSE,"GREY"}</definedName>
    <definedName name="dddddd" localSheetId="1" hidden="1">{"FCB_ALL",#N/A,FALSE,"FCB";"GREY_ALL",#N/A,FALSE,"GREY"}</definedName>
    <definedName name="dddddd" hidden="1">{"FCB_ALL",#N/A,FALSE,"FCB";"GREY_ALL",#N/A,FALSE,"GREY"}</definedName>
    <definedName name="dfd" localSheetId="2" hidden="1">{"FCB_ALL",#N/A,FALSE,"FCB";"GREY_ALL",#N/A,FALSE,"GREY"}</definedName>
    <definedName name="dfd" localSheetId="0" hidden="1">{"FCB_ALL",#N/A,FALSE,"FCB";"GREY_ALL",#N/A,FALSE,"GREY"}</definedName>
    <definedName name="dfd" localSheetId="1" hidden="1">{"FCB_ALL",#N/A,FALSE,"FCB";"GREY_ALL",#N/A,FALSE,"GREY"}</definedName>
    <definedName name="dfd" hidden="1">{"FCB_ALL",#N/A,FALSE,"FCB";"GREY_ALL",#N/A,FALSE,"GREY"}</definedName>
    <definedName name="dfdas" localSheetId="2" hidden="1">{"FCB_ALL",#N/A,FALSE,"FCB";"GREY_ALL",#N/A,FALSE,"GREY"}</definedName>
    <definedName name="dfdas" localSheetId="0" hidden="1">{"FCB_ALL",#N/A,FALSE,"FCB";"GREY_ALL",#N/A,FALSE,"GREY"}</definedName>
    <definedName name="dfdas" localSheetId="1" hidden="1">{"FCB_ALL",#N/A,FALSE,"FCB";"GREY_ALL",#N/A,FALSE,"GREY"}</definedName>
    <definedName name="dfdas" hidden="1">{"FCB_ALL",#N/A,FALSE,"FCB";"GREY_ALL",#N/A,FALSE,"GREY"}</definedName>
    <definedName name="dfdfd" localSheetId="2" hidden="1">{"FCB_ALL",#N/A,FALSE,"FCB";"GREY_ALL",#N/A,FALSE,"GREY"}</definedName>
    <definedName name="dfdfd" localSheetId="0" hidden="1">{"FCB_ALL",#N/A,FALSE,"FCB";"GREY_ALL",#N/A,FALSE,"GREY"}</definedName>
    <definedName name="dfdfd" localSheetId="1" hidden="1">{"FCB_ALL",#N/A,FALSE,"FCB";"GREY_ALL",#N/A,FALSE,"GREY"}</definedName>
    <definedName name="dfdfd" hidden="1">{"FCB_ALL",#N/A,FALSE,"FCB";"GREY_ALL",#N/A,FALSE,"GREY"}</definedName>
    <definedName name="dfdfdfd" localSheetId="2" hidden="1">{"FCB_ALL",#N/A,FALSE,"FCB"}</definedName>
    <definedName name="dfdfdfd" localSheetId="0" hidden="1">{"FCB_ALL",#N/A,FALSE,"FCB"}</definedName>
    <definedName name="dfdfdfd" localSheetId="1" hidden="1">{"FCB_ALL",#N/A,FALSE,"FCB"}</definedName>
    <definedName name="dfdfdfd" hidden="1">{"FCB_ALL",#N/A,FALSE,"FCB"}</definedName>
    <definedName name="draka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localSheetId="2" hidden="1">{#N/A,#N/A,FALSE,"Italy";#N/A,#N/A,FALSE,"Aperol Italy";#N/A,#N/A,FALSE,"Aperol Soda Italy";#N/A,#N/A,FALSE,"Spumanti";#N/A,#N/A,FALSE,"Barbieri Liqueur Italy";#N/A,#N/A,FALSE,"Others Italy"}</definedName>
    <definedName name="erref" localSheetId="0" hidden="1">{#N/A,#N/A,FALSE,"Italy";#N/A,#N/A,FALSE,"Aperol Italy";#N/A,#N/A,FALSE,"Aperol Soda Italy";#N/A,#N/A,FALSE,"Spumanti";#N/A,#N/A,FALSE,"Barbieri Liqueur Italy";#N/A,#N/A,FALSE,"Others Italy"}</definedName>
    <definedName name="erref" localSheetId="1" hidden="1">{#N/A,#N/A,FALSE,"Italy";#N/A,#N/A,FALSE,"Aperol Italy";#N/A,#N/A,FALSE,"Aperol Soda Italy";#N/A,#N/A,FALSE,"Spumanti";#N/A,#N/A,FALSE,"Barbieri Liqueur Italy";#N/A,#N/A,FALSE,"Others Italy"}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HTML_Control" localSheetId="2" hidden="1">{"'КУЛАКОВ Ю.В.'!$A$1:$AP$78"}</definedName>
    <definedName name="HTML_Control" localSheetId="0" hidden="1">{"'КУЛАКОВ Ю.В.'!$A$1:$AP$78"}</definedName>
    <definedName name="HTML_Control" localSheetId="1" hidden="1">{"'КУЛАКОВ Ю.В.'!$A$1:$AP$78"}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"БЮДЖЕТ_0398изм11"</definedName>
    <definedName name="iuy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kjlklkjlkjlkj" localSheetId="2" hidden="1">{"page1",#N/A,TRUE,"CSC";"page2",#N/A,TRUE,"CSC"}</definedName>
    <definedName name="lkjlklkjlkjlkj" localSheetId="0" hidden="1">{"page1",#N/A,TRUE,"CSC";"page2",#N/A,TRUE,"CSC"}</definedName>
    <definedName name="lkjlklkjlkjlkj" localSheetId="1" hidden="1">{"page1",#N/A,TRUE,"CSC";"page2",#N/A,TRUE,"CSC"}</definedName>
    <definedName name="lkjlklkjlkjlkj" hidden="1">{"page1",#N/A,TRUE,"CSC";"page2",#N/A,TRUE,"CSC"}</definedName>
    <definedName name="ll" localSheetId="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localSheetId="2" hidden="1">{"CSC_1",#N/A,FALSE,"CSC Outputs";"CSC_2",#N/A,FALSE,"CSC Outputs"}</definedName>
    <definedName name="New" localSheetId="0" hidden="1">{"CSC_1",#N/A,FALSE,"CSC Outputs";"CSC_2",#N/A,FALSE,"CSC Outputs"}</definedName>
    <definedName name="New" localSheetId="1" hidden="1">{"CSC_1",#N/A,FALSE,"CSC Outputs";"CSC_2",#N/A,FALSE,"CSC Outputs"}</definedName>
    <definedName name="New" hidden="1">{"CSC_1",#N/A,FALSE,"CSC Outputs";"CSC_2",#N/A,FALSE,"CSC Outputs"}</definedName>
    <definedName name="Print_CSC_Report_3" localSheetId="2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hidden="1">{"CSC_1",#N/A,FALSE,"CSC Outputs";"CSC_2",#N/A,FALSE,"CSC Outputs"}</definedName>
    <definedName name="PrintBuyer" localSheetId="2" hidden="1">{#N/A,"DR",FALSE,"increm pf";#N/A,"MAMSI",FALSE,"increm pf";#N/A,"MAXI",FALSE,"increm pf";#N/A,"PCAM",FALSE,"increm pf";#N/A,"PHSV",FALSE,"increm pf";#N/A,"SIE",FALSE,"increm pf"}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localSheetId="1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rename_of_wrn.CSC" localSheetId="2" hidden="1">{"page1",#N/A,TRUE,"CSC";"page2",#N/A,TRUE,"CSC"}</definedName>
    <definedName name="rename_of_wrn.CSC" localSheetId="0" hidden="1">{"page1",#N/A,TRUE,"CSC";"page2",#N/A,TRUE,"CSC"}</definedName>
    <definedName name="rename_of_wrn.CSC" localSheetId="1" hidden="1">{"page1",#N/A,TRUE,"CSC";"page2",#N/A,TRUE,"CSC"}</definedName>
    <definedName name="rename_of_wrn.CSC" hidden="1">{"page1",#N/A,TRUE,"CSC";"page2",#N/A,TRUE,"CSC"}</definedName>
    <definedName name="Swvu.summary3." hidden="1">[2]Comps!$A$103:$AA$146</definedName>
    <definedName name="wrn.Alex." localSheetId="2" hidden="1">{#N/A,#N/A,FALSE,"TradeSumm";#N/A,#N/A,FALSE,"StatsSumm"}</definedName>
    <definedName name="wrn.Alex." localSheetId="0" hidden="1">{#N/A,#N/A,FALSE,"TradeSumm";#N/A,#N/A,FALSE,"StatsSumm"}</definedName>
    <definedName name="wrn.Alex." localSheetId="1" hidden="1">{#N/A,#N/A,FALSE,"TradeSumm";#N/A,#N/A,FALSE,"StatsSumm"}</definedName>
    <definedName name="wrn.Alex." hidden="1">{#N/A,#N/A,FALSE,"TradeSumm";#N/A,#N/A,FALSE,"StatsSumm"}</definedName>
    <definedName name="wrn.all." localSheetId="2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localSheetId="2" hidden="1">{#N/A,#N/A,TRUE,"Lines";#N/A,#N/A,TRUE,"Stations";#N/A,#N/A,TRUE,"Cap. Expenses";#N/A,#N/A,TRUE,"Land";#N/A,#N/A,TRUE,"Cen Proces Sys";#N/A,#N/A,TRUE,"telecom";#N/A,#N/A,TRUE,"Other"}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localSheetId="1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2" hidden="1">{"Assumptions",#N/A,FALSE,"Assum"}</definedName>
    <definedName name="wrn.Assumptions." localSheetId="0" hidden="1">{"Assumptions",#N/A,FALSE,"Assum"}</definedName>
    <definedName name="wrn.Assumptions." localSheetId="1" hidden="1">{"Assumptions",#N/A,FALSE,"Assum"}</definedName>
    <definedName name="wrn.Assumptions." hidden="1">{"Assumptions",#N/A,FALSE,"Assum"}</definedName>
    <definedName name="wrn.CAG." localSheetId="2" hidden="1">{#N/A,#N/A,FALSE,"CAG"}</definedName>
    <definedName name="wrn.CAG." localSheetId="0" hidden="1">{#N/A,#N/A,FALSE,"CAG"}</definedName>
    <definedName name="wrn.CAG." localSheetId="1" hidden="1">{#N/A,#N/A,FALSE,"CAG"}</definedName>
    <definedName name="wrn.CAG." hidden="1">{#N/A,#N/A,FALSE,"CAG"}</definedName>
    <definedName name="wrn.Cider." localSheetId="2" hidden="1">{#N/A,#N/A,FALSE,"Cider Segment";#N/A,#N/A,FALSE,"Bulmers";#N/A,#N/A,FALSE,"Ritz";#N/A,#N/A,FALSE,"Stag";#N/A,#N/A,FALSE,"Cider Others"}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2" hidden="1">{"Consolidated IS w Ratios",#N/A,FALSE,"Consolidated";"Consolidated CF",#N/A,FALSE,"Consolidated";"Consolidated DCF",#N/A,FALSE,"Consolidated"}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2" hidden="1">{#N/A,#N/A,FALSE,"Contribution Analysis"}</definedName>
    <definedName name="wrn.contribution." localSheetId="0" hidden="1">{#N/A,#N/A,FALSE,"Contribution Analysis"}</definedName>
    <definedName name="wrn.contribution." localSheetId="1" hidden="1">{#N/A,#N/A,FALSE,"Contribution Analysis"}</definedName>
    <definedName name="wrn.contribution." hidden="1">{#N/A,#N/A,FALSE,"Contribution Analysis"}</definedName>
    <definedName name="wrn.Cover.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2" hidden="1">{#N/A,#N/A,FALSE,"CPB"}</definedName>
    <definedName name="wrn.CPB." localSheetId="0" hidden="1">{#N/A,#N/A,FALSE,"CPB"}</definedName>
    <definedName name="wrn.CPB." localSheetId="1" hidden="1">{#N/A,#N/A,FALSE,"CPB"}</definedName>
    <definedName name="wrn.CPB." hidden="1">{#N/A,#N/A,FALSE,"CPB"}</definedName>
    <definedName name="wrn.Credit._.Summary." localSheetId="2" hidden="1">{#N/A,#N/A,FALSE,"Credit Summary"}</definedName>
    <definedName name="wrn.Credit._.Summary." localSheetId="0" hidden="1">{#N/A,#N/A,FALSE,"Credit Summary"}</definedName>
    <definedName name="wrn.Credit._.Summary." localSheetId="1" hidden="1">{#N/A,#N/A,FALSE,"Credit Summary"}</definedName>
    <definedName name="wrn.Credit._.Summary." hidden="1">{#N/A,#N/A,FALSE,"Credit Summary"}</definedName>
    <definedName name="wrn.CSC." localSheetId="2" hidden="1">{"page1",#N/A,TRUE,"CSC";"page2",#N/A,TRUE,"CSC"}</definedName>
    <definedName name="wrn.CSC." localSheetId="0" hidden="1">{"page1",#N/A,TRUE,"CSC";"page2",#N/A,TRUE,"CSC"}</definedName>
    <definedName name="wrn.CSC." localSheetId="1" hidden="1">{"page1",#N/A,TRUE,"CSC";"page2",#N/A,TRUE,"CSC"}</definedName>
    <definedName name="wrn.CSC." hidden="1">{"page1",#N/A,TRUE,"CSC";"page2",#N/A,TRUE,"CSC"}</definedName>
    <definedName name="wrn.CSC2" localSheetId="2" hidden="1">{"page1",#N/A,TRUE,"CSC";"page2",#N/A,TRUE,"CSC"}</definedName>
    <definedName name="wrn.CSC2" localSheetId="0" hidden="1">{"page1",#N/A,TRUE,"CSC";"page2",#N/A,TRUE,"CSC"}</definedName>
    <definedName name="wrn.CSC2" localSheetId="1" hidden="1">{"page1",#N/A,TRUE,"CSC";"page2",#N/A,TRUE,"CSC"}</definedName>
    <definedName name="wrn.CSC2" hidden="1">{"page1",#N/A,TRUE,"CSC";"page2",#N/A,TRUE,"CSC"}</definedName>
    <definedName name="wrn.csc2." localSheetId="2" hidden="1">{#N/A,#N/A,FALSE,"ORIX CSC"}</definedName>
    <definedName name="wrn.csc2." localSheetId="0" hidden="1">{#N/A,#N/A,FALSE,"ORIX CSC"}</definedName>
    <definedName name="wrn.csc2." localSheetId="1" hidden="1">{#N/A,#N/A,FALSE,"ORIX CSC"}</definedName>
    <definedName name="wrn.csc2." hidden="1">{#N/A,#N/A,FALSE,"ORIX CSC"}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2" hidden="1">{"Eur Base Top",#N/A,FALSE,"Europe Base";"Eur Base Bottom",#N/A,FALSE,"Europe Base"}</definedName>
    <definedName name="wrn.Europe._.Base." localSheetId="0" hidden="1">{"Eur Base Top",#N/A,FALSE,"Europe Base";"Eur Base Bottom",#N/A,FALSE,"Europe Base"}</definedName>
    <definedName name="wrn.Europe._.Base." localSheetId="1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2" hidden="1">{"IS w Ratios",#N/A,FALSE,"Europe";"PF CF Europe",#N/A,FALSE,"Europe";"DCF Eur Matrix",#N/A,FALSE,"Europe"}</definedName>
    <definedName name="wrn.Europe._.Set." localSheetId="0" hidden="1">{"IS w Ratios",#N/A,FALSE,"Europe";"PF CF Europe",#N/A,FALSE,"Europe";"DCF Eur Matrix",#N/A,FALSE,"Europe"}</definedName>
    <definedName name="wrn.Europe._.Set." localSheetId="1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2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localSheetId="2" hidden="1">{"IS FE with Ratios",#N/A,FALSE,"Far East";"PF CF Far East",#N/A,FALSE,"Far East";"DCF Far East Matrix",#N/A,FALSE,"Far East"}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." localSheetId="2" hidden="1">{"FCB_ALL",#N/A,FALSE,"FCB"}</definedName>
    <definedName name="wrn.FCB." localSheetId="0" hidden="1">{"FCB_ALL",#N/A,FALSE,"FCB"}</definedName>
    <definedName name="wrn.FCB." localSheetId="1" hidden="1">{"FCB_ALL",#N/A,FALSE,"FCB"}</definedName>
    <definedName name="wrn.FCB." hidden="1">{"FCB_ALL",#N/A,FALSE,"FCB"}</definedName>
    <definedName name="wrn.fcb2" localSheetId="2" hidden="1">{"FCB_ALL",#N/A,FALSE,"FCB"}</definedName>
    <definedName name="wrn.fcb2" localSheetId="0" hidden="1">{"FCB_ALL",#N/A,FALSE,"FCB"}</definedName>
    <definedName name="wrn.fcb2" localSheetId="1" hidden="1">{"FCB_ALL",#N/A,FALSE,"FCB"}</definedName>
    <definedName name="wrn.fcb2" hidden="1">{"FCB_ALL",#N/A,FALSE,"FCB"}</definedName>
    <definedName name="wrn.FE._.Sensitivity." localSheetId="2" hidden="1">{"Far East Top",#N/A,FALSE,"FE Model";"Far East Mid",#N/A,FALSE,"FE Model";"Far East Base",#N/A,FALSE,"FE Model"}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or._.TenneT." localSheetId="2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localSheetId="2" hidden="1">{#N/A,#N/A,FALSE,"GIS"}</definedName>
    <definedName name="wrn.GIS." localSheetId="0" hidden="1">{#N/A,#N/A,FALSE,"GIS"}</definedName>
    <definedName name="wrn.GIS." localSheetId="1" hidden="1">{#N/A,#N/A,FALSE,"GIS"}</definedName>
    <definedName name="wrn.GIS." hidden="1">{#N/A,#N/A,FALSE,"GIS"}</definedName>
    <definedName name="wrn.Historical._.Cost._.PWC." localSheetId="2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2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localSheetId="2" hidden="1">{#N/A,#N/A,FALSE,"HNZ"}</definedName>
    <definedName name="wrn.HNZ." localSheetId="0" hidden="1">{#N/A,#N/A,FALSE,"HNZ"}</definedName>
    <definedName name="wrn.HNZ." localSheetId="1" hidden="1">{#N/A,#N/A,FALSE,"HNZ"}</definedName>
    <definedName name="wrn.HNZ." hidden="1">{#N/A,#N/A,FALSE,"HNZ"}</definedName>
    <definedName name="wrn.Introduction." localSheetId="2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localSheetId="2" hidden="1">{#N/A,#N/A,FALSE,"Italy";#N/A,#N/A,FALSE,"Aperol Italy";#N/A,#N/A,FALSE,"Aperol Soda Italy";#N/A,#N/A,FALSE,"Spumanti";#N/A,#N/A,FALSE,"Barbieri Liqueur Italy";#N/A,#N/A,FALSE,"Others Italy"}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2" hidden="1">{"JG FE Top",#N/A,FALSE,"JG FE $";"JG FE Bottom",#N/A,FALSE,"JG FE $"}</definedName>
    <definedName name="wrn.JG._.FE._.Dollar." localSheetId="0" hidden="1">{"JG FE Top",#N/A,FALSE,"JG FE $";"JG FE Bottom",#N/A,FALSE,"JG FE $"}</definedName>
    <definedName name="wrn.JG._.FE._.Dollar." localSheetId="1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2" hidden="1">{"JG FE Top",#N/A,FALSE,"JG FE ¥";"JG FE Bottom",#N/A,FALSE,"JG FE ¥"}</definedName>
    <definedName name="wrn.JG._.FE._.Yen." localSheetId="0" hidden="1">{"JG FE Top",#N/A,FALSE,"JG FE ¥";"JG FE Bottom",#N/A,FALSE,"JG FE ¥"}</definedName>
    <definedName name="wrn.JG._.FE._.Yen." localSheetId="1" hidden="1">{"JG FE Top",#N/A,FALSE,"JG FE ¥";"JG FE Bottom",#N/A,FALSE,"JG FE ¥"}</definedName>
    <definedName name="wrn.JG._.FE._.Yen." hidden="1">{"JG FE Top",#N/A,FALSE,"JG FE ¥";"JG FE Bottom",#N/A,FALSE,"JG FE ¥"}</definedName>
    <definedName name="wrn.K." localSheetId="2" hidden="1">{#N/A,#N/A,FALSE,"K"}</definedName>
    <definedName name="wrn.K." localSheetId="0" hidden="1">{#N/A,#N/A,FALSE,"K"}</definedName>
    <definedName name="wrn.K." localSheetId="1" hidden="1">{#N/A,#N/A,FALSE,"K"}</definedName>
    <definedName name="wrn.K." hidden="1">{#N/A,#N/A,FALSE,"K"}</definedName>
    <definedName name="wrn.lbo." localSheetId="2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2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2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localSheetId="2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2" hidden="1">{#N/A,#N/A,FALSE,"MCCRK"}</definedName>
    <definedName name="wrn.MCCRK." localSheetId="0" hidden="1">{#N/A,#N/A,FALSE,"MCCRK"}</definedName>
    <definedName name="wrn.MCCRK." localSheetId="1" hidden="1">{#N/A,#N/A,FALSE,"MCCRK"}</definedName>
    <definedName name="wrn.MCCRK." hidden="1">{#N/A,#N/A,FALSE,"MCCRK"}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localSheetId="2" hidden="1">{#N/A,#N/A,FALSE,"NA"}</definedName>
    <definedName name="wrn.NA." localSheetId="0" hidden="1">{#N/A,#N/A,FALSE,"NA"}</definedName>
    <definedName name="wrn.NA." localSheetId="1" hidden="1">{#N/A,#N/A,FALSE,"NA"}</definedName>
    <definedName name="wrn.NA." hidden="1">{#N/A,#N/A,FALSE,"NA"}</definedName>
    <definedName name="wrn.NA._.Model._.T._.and._.B." localSheetId="2" hidden="1">{"NA Top",#N/A,FALSE,"NA Model";"NA Bottom",#N/A,FALSE,"NA Model"}</definedName>
    <definedName name="wrn.NA._.Model._.T._.and._.B." localSheetId="0" hidden="1">{"NA Top",#N/A,FALSE,"NA Model";"NA Bottom",#N/A,FALSE,"NA Model"}</definedName>
    <definedName name="wrn.NA._.Model._.T._.and._.B." localSheetId="1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2" hidden="1">{"NA Top",#N/A,FALSE,"NA-ULV";"NA Bottom",#N/A,FALSE,"NA-ULV"}</definedName>
    <definedName name="wrn.NA_ULV._.Tand._.B." localSheetId="0" hidden="1">{"NA Top",#N/A,FALSE,"NA-ULV";"NA Bottom",#N/A,FALSE,"NA-ULV"}</definedName>
    <definedName name="wrn.NA_ULV._.Tand._.B." localSheetId="1" hidden="1">{"NA Top",#N/A,FALSE,"NA-ULV";"NA Bottom",#N/A,FALSE,"NA-ULV"}</definedName>
    <definedName name="wrn.NA_ULV._.Tand._.B." hidden="1">{"NA Top",#N/A,FALSE,"NA-ULV";"NA Bottom",#N/A,FALSE,"NA-ULV"}</definedName>
    <definedName name="wrn.North._.America._.Set." localSheetId="2" hidden="1">{"NA Is w Ratios",#N/A,FALSE,"North America";"PF CFlow NA",#N/A,FALSE,"North America";"NA DCF Matrix",#N/A,FALSE,"North America"}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localSheetId="2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localSheetId="2" hidden="1">{"Print Top",#N/A,FALSE,"Europe Model";"Print Bottom",#N/A,FALSE,"Europe Model"}</definedName>
    <definedName name="wrn.Print._.Europe._.TandB." localSheetId="0" hidden="1">{"Print Top",#N/A,FALSE,"Europe Model";"Print Bottom",#N/A,FALSE,"Europe Model"}</definedName>
    <definedName name="wrn.Print._.Europe._.TandB." localSheetId="1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2" hidden="1">{"Far East Top",#N/A,FALSE,"FE Model";"Far East Bottom",#N/A,FALSE,"FE Model"}</definedName>
    <definedName name="wrn.Print._.FE._.T._.and._.B." localSheetId="0" hidden="1">{"Far East Top",#N/A,FALSE,"FE Model";"Far East Bottom",#N/A,FALSE,"FE Model"}</definedName>
    <definedName name="wrn.Print._.FE._.T._.and._.B." localSheetId="1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0" hidden="1">{"inputs raw data",#N/A,TRUE,"INPUT"}</definedName>
    <definedName name="wrn.print._.raw._.data._.entry." localSheetId="1" hidden="1">{"inputs raw data",#N/A,TRUE,"INPUT"}</definedName>
    <definedName name="wrn.print._.raw._.data._.entry." hidden="1">{"inputs raw data",#N/A,TRUE,"INPUT"}</definedName>
    <definedName name="wrn.print._.standalone." localSheetId="2" hidden="1">{"standalone1",#N/A,FALSE,"DCFBase";"standalone2",#N/A,FALSE,"DCFBase"}</definedName>
    <definedName name="wrn.print._.standalone." localSheetId="0" hidden="1">{"standalone1",#N/A,FALSE,"DCFBase";"standalone2",#N/A,FALSE,"DCFBase"}</definedName>
    <definedName name="wrn.print._.standalone." localSheetId="1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2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2" hidden="1">{"CSC_1",#N/A,FALSE,"CSC Outputs";"CSC_2",#N/A,FALSE,"CSC Outputs"}</definedName>
    <definedName name="wrn.Print_CSC." localSheetId="0" hidden="1">{"CSC_1",#N/A,FALSE,"CSC Outputs";"CSC_2",#N/A,FALSE,"CSC Outputs"}</definedName>
    <definedName name="wrn.Print_CSC." localSheetId="1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2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hidden="1">{"CSC_1",#N/A,FALSE,"CSC Outputs";"CSC_2",#N/A,FALSE,"CSC Outputs"}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2" hidden="1">{"projections1",#N/A,FALSE,"projections";"dcf2",#N/A,FALSE,"dcf";"dcf no profit sharing",#N/A,FALSE,"dcf no profit sharing";"avp1",#N/A,FALSE,"avp"}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Replacement._.Cost." localSheetId="2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localSheetId="2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localSheetId="2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localSheetId="2" hidden="1">{"FCB_ALL",#N/A,FALSE,"FCB";"GREY_ALL",#N/A,FALSE,"GREY"}</definedName>
    <definedName name="wrn.STAND_ALONE_BOTH." localSheetId="0" hidden="1">{"FCB_ALL",#N/A,FALSE,"FCB";"GREY_ALL",#N/A,FALSE,"GREY"}</definedName>
    <definedName name="wrn.STAND_ALONE_BOTH." localSheetId="1" hidden="1">{"FCB_ALL",#N/A,FALSE,"FCB";"GREY_ALL",#N/A,FALSE,"GREY"}</definedName>
    <definedName name="wrn.STAND_ALONE_BOTH." hidden="1">{"FCB_ALL",#N/A,FALSE,"FCB";"GREY_ALL",#N/A,FALSE,"GREY"}</definedName>
    <definedName name="wrn.Standard." localSheetId="2" hidden="1">{"Financials",#N/A,FALSE,"Financials";"AVP",#N/A,FALSE,"AVP";"DCF",#N/A,FALSE,"DCF";"CSC",#N/A,FALSE,"CSC";"Deal_Comp",#N/A,FALSE,"DealComp"}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Pgs." localSheetId="2" hidden="1">{#N/A,#N/A,FALSE,"CreditStat";#N/A,#N/A,FALSE,"SPbrkup";#N/A,#N/A,FALSE,"MerSPsyn";#N/A,#N/A,FALSE,"MerSPwKCsyn";#N/A,#N/A,FALSE,"MerSPwKCsyn (2)";#N/A,#N/A,FALSE,"CreditStat (2)"}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localSheetId="2" hidden="1">{"test2",#N/A,TRUE,"Prices"}</definedName>
    <definedName name="wrn.test." localSheetId="0" hidden="1">{"test2",#N/A,TRUE,"Prices"}</definedName>
    <definedName name="wrn.test." localSheetId="1" hidden="1">{"test2",#N/A,TRUE,"Prices"}</definedName>
    <definedName name="wrn.test." hidden="1">{"test2",#N/A,TRUE,"Prices"}</definedName>
    <definedName name="wrn.Trading._.Summary." localSheetId="2" hidden="1">{#N/A,#N/A,FALSE,"Trading Summary"}</definedName>
    <definedName name="wrn.Trading._.Summary." localSheetId="0" hidden="1">{#N/A,#N/A,FALSE,"Trading Summary"}</definedName>
    <definedName name="wrn.Trading._.Summary." localSheetId="1" hidden="1">{#N/A,#N/A,FALSE,"Trading Summary"}</definedName>
    <definedName name="wrn.Trading._.Summary." hidden="1">{#N/A,#N/A,FALSE,"Trading Summary"}</definedName>
    <definedName name="wrn.Tweety." localSheetId="2" hidden="1">{#N/A,#N/A,FALSE,"A&amp;E";#N/A,#N/A,FALSE,"HighTop";#N/A,#N/A,FALSE,"JG";#N/A,#N/A,FALSE,"RI";#N/A,#N/A,FALSE,"woHT";#N/A,#N/A,FALSE,"woHT&amp;JG"}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per._.Case." localSheetId="2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localSheetId="2" hidden="1">{"valderrama1",#N/A,FALSE,"Pro Forma";"valderrama",#N/A,FALSE,"Pro Forma"}</definedName>
    <definedName name="wrn.valderrama." localSheetId="0" hidden="1">{"valderrama1",#N/A,FALSE,"Pro Forma";"valderrama",#N/A,FALSE,"Pro Forma"}</definedName>
    <definedName name="wrn.valderrama." localSheetId="1" hidden="1">{"valderrama1",#N/A,FALSE,"Pro Forma";"valderrama",#N/A,FALSE,"Pro Forma"}</definedName>
    <definedName name="wrn.valderrama." hidden="1">{"valderrama1",#N/A,FALSE,"Pro Forma";"valderrama",#N/A,FALSE,"Pro Forma"}</definedName>
    <definedName name="wrn.Valuation._.Committee." localSheetId="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localSheetId="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2" hidden="1">{#N/A,#N/A,FALSE,"Water";#N/A,#N/A,FALSE,"Ballygowan";#N/A,#N/A,FALSE,"Volvic"}</definedName>
    <definedName name="wrn.Water." localSheetId="0" hidden="1">{#N/A,#N/A,FALSE,"Water";#N/A,#N/A,FALSE,"Ballygowan";#N/A,#N/A,FALSE,"Volvic"}</definedName>
    <definedName name="wrn.Water." localSheetId="1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2" hidden="1">{#N/A,#N/A,FALSE,"W&amp;Spirits";#N/A,#N/A,FALSE,"Grants";#N/A,#N/A,FALSE,"CCB"}</definedName>
    <definedName name="wrn.WineSpirits." localSheetId="0" hidden="1">{#N/A,#N/A,FALSE,"W&amp;Spirits";#N/A,#N/A,FALSE,"Grants";#N/A,#N/A,FALSE,"CCB"}</definedName>
    <definedName name="wrn.WineSpirits." localSheetId="1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WWY." localSheetId="2" hidden="1">{#N/A,#N/A,FALSE,"WWY"}</definedName>
    <definedName name="wrn.WWY." localSheetId="0" hidden="1">{#N/A,#N/A,FALSE,"WWY"}</definedName>
    <definedName name="wrn.WWY." localSheetId="1" hidden="1">{#N/A,#N/A,FALSE,"WWY"}</definedName>
    <definedName name="wrn.WWY." hidden="1">{#N/A,#N/A,FALSE,"WWY"}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еку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Area" localSheetId="2">DOCUMENTS!$A$1:$L$3</definedName>
    <definedName name="_xlnm.Print_Area" localSheetId="3">'ENVIRONMENTAL &amp; ENERGY'!$A$1:$I$3</definedName>
    <definedName name="_xlnm.Print_Area" localSheetId="5">GOVERNANCE!#REF!</definedName>
    <definedName name="_xlnm.Print_Area" localSheetId="0">MENU!$A$1:$Q$53</definedName>
    <definedName name="_xlnm.Print_Area" localSheetId="4">SOCIAL!$A$2:$J$2</definedName>
    <definedName name="_xlnm.Print_Area" localSheetId="1">ДОКУМЕНТЫ!$A$1:$L$3</definedName>
    <definedName name="ор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2" hidden="1">#REF!</definedName>
    <definedName name="прмтмиато" localSheetId="3" hidden="1">#REF!</definedName>
    <definedName name="прмтмиато" localSheetId="0" hidden="1">#REF!</definedName>
    <definedName name="прмтмиато" localSheetId="1" hidden="1">#REF!</definedName>
    <definedName name="прмтмиато" hidden="1">#REF!</definedName>
    <definedName name="рп" localSheetId="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/>
  <c r="G21" i="2"/>
  <c r="H21" i="2"/>
  <c r="I21" i="2"/>
  <c r="D21" i="2"/>
  <c r="G178" i="10" l="1"/>
  <c r="H178" i="10"/>
  <c r="G171" i="10"/>
  <c r="H171" i="10"/>
  <c r="G163" i="10"/>
  <c r="H163" i="10"/>
  <c r="G155" i="10"/>
  <c r="H155" i="10"/>
  <c r="G134" i="10"/>
  <c r="H134" i="10"/>
  <c r="G126" i="10"/>
  <c r="H126" i="10"/>
  <c r="G104" i="10"/>
  <c r="H104" i="10"/>
  <c r="G97" i="10"/>
  <c r="G115" i="10" s="1"/>
  <c r="H97" i="10"/>
  <c r="H115" i="10" s="1"/>
  <c r="H43" i="10"/>
  <c r="G43" i="10"/>
  <c r="G27" i="10"/>
  <c r="H27" i="10"/>
  <c r="G26" i="10"/>
  <c r="H26" i="10"/>
  <c r="G7" i="10"/>
  <c r="H7" i="10"/>
  <c r="H22" i="10" l="1"/>
  <c r="H21" i="10"/>
  <c r="H20" i="10"/>
  <c r="H19" i="10"/>
  <c r="H18" i="10"/>
  <c r="H17" i="10"/>
  <c r="H40" i="10"/>
  <c r="H39" i="10"/>
  <c r="H38" i="10"/>
  <c r="H37" i="10"/>
  <c r="H36" i="10"/>
  <c r="H55" i="10"/>
  <c r="H54" i="10"/>
  <c r="H53" i="10"/>
  <c r="H52" i="10"/>
  <c r="H51" i="10"/>
  <c r="H61" i="10"/>
  <c r="H72" i="10"/>
  <c r="H71" i="10"/>
  <c r="H70" i="10"/>
  <c r="H69" i="10"/>
  <c r="E142" i="10"/>
  <c r="F142" i="10"/>
  <c r="G142" i="10"/>
  <c r="C143" i="10"/>
  <c r="D143" i="10"/>
  <c r="E143" i="10"/>
  <c r="F143" i="10"/>
  <c r="G143" i="10"/>
  <c r="C144" i="10"/>
  <c r="D144" i="10"/>
  <c r="E144" i="10"/>
  <c r="F144" i="10"/>
  <c r="G144" i="10"/>
  <c r="C145" i="10"/>
  <c r="D145" i="10"/>
  <c r="E145" i="10"/>
  <c r="F145" i="10"/>
  <c r="G145" i="10"/>
  <c r="H145" i="10"/>
  <c r="H144" i="10"/>
  <c r="H143" i="10"/>
  <c r="H142" i="10"/>
  <c r="H197" i="10"/>
  <c r="H198" i="10"/>
  <c r="H199" i="10"/>
  <c r="H185" i="10"/>
  <c r="H200" i="10" s="1"/>
  <c r="H195" i="10"/>
  <c r="H196" i="10"/>
  <c r="H201" i="10"/>
  <c r="H217" i="10"/>
  <c r="H239" i="10"/>
  <c r="H123" i="10" s="1"/>
  <c r="H245" i="10"/>
  <c r="H141" i="10" s="1"/>
  <c r="H114" i="10" l="1"/>
  <c r="H16" i="10"/>
  <c r="H35" i="10"/>
  <c r="H50" i="10"/>
  <c r="H68" i="10"/>
  <c r="H122" i="10"/>
  <c r="H202" i="10"/>
  <c r="H203" i="10" s="1"/>
  <c r="F27" i="10"/>
  <c r="G18" i="10"/>
  <c r="G93" i="10" l="1"/>
  <c r="F26" i="10" l="1"/>
  <c r="E26" i="10"/>
  <c r="D26" i="10"/>
  <c r="C26" i="10"/>
  <c r="G61" i="10"/>
  <c r="C123" i="10" l="1"/>
  <c r="G116" i="10"/>
  <c r="G117" i="10"/>
  <c r="G118" i="10"/>
  <c r="G119" i="10"/>
  <c r="D201" i="10"/>
  <c r="E201" i="10"/>
  <c r="F201" i="10"/>
  <c r="G201" i="10"/>
  <c r="C201" i="10"/>
  <c r="G185" i="10" l="1"/>
  <c r="G200" i="10" s="1"/>
  <c r="F185" i="10"/>
  <c r="F200" i="10" s="1"/>
  <c r="E185" i="10"/>
  <c r="E200" i="10" s="1"/>
  <c r="D185" i="10"/>
  <c r="D200" i="10" s="1"/>
  <c r="C185" i="10"/>
  <c r="C200" i="10" s="1"/>
  <c r="G199" i="10"/>
  <c r="F178" i="10"/>
  <c r="F199" i="10" s="1"/>
  <c r="E178" i="10"/>
  <c r="E199" i="10" s="1"/>
  <c r="D178" i="10"/>
  <c r="D199" i="10" s="1"/>
  <c r="C178" i="10"/>
  <c r="C199" i="10" s="1"/>
  <c r="D171" i="10"/>
  <c r="D198" i="10" s="1"/>
  <c r="E171" i="10"/>
  <c r="E198" i="10" s="1"/>
  <c r="F171" i="10"/>
  <c r="F198" i="10" s="1"/>
  <c r="G198" i="10"/>
  <c r="C171" i="10"/>
  <c r="C198" i="10" s="1"/>
  <c r="E163" i="10"/>
  <c r="E197" i="10" s="1"/>
  <c r="F163" i="10"/>
  <c r="F197" i="10" s="1"/>
  <c r="G197" i="10"/>
  <c r="C163" i="10"/>
  <c r="C197" i="10" s="1"/>
  <c r="D167" i="10"/>
  <c r="D163" i="10" s="1"/>
  <c r="D197" i="10" s="1"/>
  <c r="D155" i="10"/>
  <c r="D196" i="10" s="1"/>
  <c r="E155" i="10"/>
  <c r="E196" i="10" s="1"/>
  <c r="F155" i="10"/>
  <c r="F196" i="10" s="1"/>
  <c r="G196" i="10"/>
  <c r="C155" i="10"/>
  <c r="C196" i="10" s="1"/>
  <c r="E126" i="10"/>
  <c r="F126" i="10"/>
  <c r="D128" i="10"/>
  <c r="D142" i="10" s="1"/>
  <c r="C128" i="10"/>
  <c r="C126" i="10" l="1"/>
  <c r="C141" i="10" s="1"/>
  <c r="C142" i="10"/>
  <c r="E195" i="10"/>
  <c r="E202" i="10" s="1"/>
  <c r="F195" i="10"/>
  <c r="F202" i="10" s="1"/>
  <c r="G195" i="10"/>
  <c r="G202" i="10" s="1"/>
  <c r="D126" i="10"/>
  <c r="C195" i="10" l="1"/>
  <c r="C202" i="10" s="1"/>
  <c r="C203" i="10" s="1"/>
  <c r="D195" i="10"/>
  <c r="D202" i="10" s="1"/>
  <c r="G17" i="10"/>
  <c r="G52" i="10"/>
  <c r="G53" i="10"/>
  <c r="G54" i="10"/>
  <c r="G55" i="10"/>
  <c r="G37" i="10"/>
  <c r="G38" i="10"/>
  <c r="G39" i="10"/>
  <c r="G40" i="10"/>
  <c r="G51" i="10" l="1"/>
  <c r="G36" i="10"/>
  <c r="G19" i="10" l="1"/>
  <c r="G20" i="10"/>
  <c r="G21" i="10"/>
  <c r="G22" i="10"/>
  <c r="E239" i="10"/>
  <c r="D239" i="10"/>
  <c r="D123" i="10" s="1"/>
  <c r="D203" i="10" l="1"/>
  <c r="E203" i="10"/>
  <c r="E123" i="10"/>
  <c r="G245" i="10"/>
  <c r="G141" i="10" s="1"/>
  <c r="G239" i="10"/>
  <c r="F239" i="10"/>
  <c r="G114" i="10" l="1"/>
  <c r="G68" i="10"/>
  <c r="G122" i="10"/>
  <c r="F203" i="10"/>
  <c r="F123" i="10"/>
  <c r="G203" i="10"/>
  <c r="G123" i="10"/>
  <c r="G35" i="10"/>
  <c r="G50" i="10"/>
  <c r="G16" i="10"/>
  <c r="G217" i="10"/>
  <c r="F104" i="10" l="1"/>
  <c r="E134" i="10" l="1"/>
  <c r="F134" i="10"/>
  <c r="D134" i="10"/>
  <c r="C134" i="10"/>
  <c r="F117" i="10"/>
  <c r="F118" i="10"/>
  <c r="F119" i="10"/>
  <c r="F116" i="10"/>
  <c r="F93" i="10"/>
  <c r="F71" i="10"/>
  <c r="F72" i="10"/>
  <c r="F69" i="10"/>
  <c r="E70" i="10"/>
  <c r="F70" i="10"/>
  <c r="F20" i="10"/>
  <c r="F21" i="10"/>
  <c r="F22" i="10"/>
  <c r="F19" i="10"/>
  <c r="C7" i="10" l="1"/>
  <c r="D7" i="10"/>
  <c r="E7" i="10"/>
  <c r="E104" i="10" l="1"/>
  <c r="C104" i="10"/>
  <c r="C16" i="10" l="1"/>
  <c r="C43" i="10" l="1"/>
  <c r="D43" i="10"/>
  <c r="E43" i="10"/>
  <c r="F37" i="10"/>
  <c r="F38" i="10"/>
  <c r="F39" i="10"/>
  <c r="F40" i="10"/>
  <c r="F43" i="10"/>
  <c r="F52" i="10"/>
  <c r="F53" i="10"/>
  <c r="F54" i="10"/>
  <c r="F55" i="10"/>
  <c r="C61" i="10"/>
  <c r="D61" i="10"/>
  <c r="E61" i="10"/>
  <c r="F61" i="10"/>
  <c r="C97" i="10"/>
  <c r="C114" i="10" s="1"/>
  <c r="D97" i="10"/>
  <c r="E97" i="10"/>
  <c r="F97" i="10"/>
  <c r="C35" i="10" l="1"/>
  <c r="C68" i="10"/>
  <c r="F115" i="10"/>
  <c r="F36" i="10"/>
  <c r="F51" i="10"/>
  <c r="F18" i="10" l="1"/>
  <c r="F17" i="10"/>
  <c r="F7" i="10" l="1"/>
  <c r="F245" i="10" l="1"/>
  <c r="F16" i="10" l="1"/>
  <c r="F141" i="10"/>
  <c r="F122" i="10"/>
  <c r="F35" i="10"/>
  <c r="F114" i="10"/>
  <c r="F68" i="10"/>
  <c r="F50" i="10"/>
  <c r="C122" i="10"/>
  <c r="C115" i="10"/>
  <c r="D115" i="10"/>
  <c r="E115" i="10"/>
  <c r="C116" i="10"/>
  <c r="D116" i="10"/>
  <c r="E116" i="10"/>
  <c r="C117" i="10"/>
  <c r="D117" i="10"/>
  <c r="E117" i="10"/>
  <c r="C118" i="10"/>
  <c r="D118" i="10"/>
  <c r="E118" i="10"/>
  <c r="C119" i="10"/>
  <c r="D119" i="10"/>
  <c r="E119" i="10"/>
  <c r="C69" i="10"/>
  <c r="D69" i="10"/>
  <c r="E69" i="10"/>
  <c r="C70" i="10"/>
  <c r="D70" i="10"/>
  <c r="C71" i="10"/>
  <c r="D71" i="10"/>
  <c r="E71" i="10"/>
  <c r="C72" i="10"/>
  <c r="D72" i="10"/>
  <c r="E72" i="10"/>
  <c r="C52" i="10"/>
  <c r="D52" i="10"/>
  <c r="E52" i="10"/>
  <c r="C53" i="10"/>
  <c r="D53" i="10"/>
  <c r="E53" i="10"/>
  <c r="C54" i="10"/>
  <c r="D54" i="10"/>
  <c r="E54" i="10"/>
  <c r="C55" i="10"/>
  <c r="D55" i="10"/>
  <c r="E55" i="10"/>
  <c r="D51" i="10"/>
  <c r="C50" i="10"/>
  <c r="C36" i="10"/>
  <c r="D36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E18" i="10"/>
  <c r="D18" i="10"/>
  <c r="C18" i="10"/>
  <c r="E17" i="10"/>
  <c r="D17" i="10"/>
  <c r="C17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C93" i="10" l="1"/>
  <c r="E93" i="10"/>
  <c r="D93" i="10"/>
  <c r="C51" i="10"/>
  <c r="E51" i="10"/>
  <c r="E36" i="10"/>
  <c r="E245" i="10"/>
  <c r="E141" i="10" s="1"/>
  <c r="D245" i="10"/>
  <c r="D141" i="10" s="1"/>
  <c r="D16" i="10" l="1"/>
  <c r="D114" i="10"/>
  <c r="D68" i="10"/>
  <c r="D35" i="10"/>
  <c r="E16" i="10"/>
  <c r="E114" i="10"/>
  <c r="E68" i="10"/>
  <c r="E35" i="10"/>
  <c r="E122" i="10"/>
  <c r="D122" i="10"/>
  <c r="D50" i="10"/>
  <c r="E50" i="10"/>
  <c r="E10" i="6" l="1"/>
  <c r="F10" i="6" s="1"/>
  <c r="D10" i="6" l="1"/>
  <c r="C10" i="6" l="1"/>
</calcChain>
</file>

<file path=xl/comments1.xml><?xml version="1.0" encoding="utf-8"?>
<comments xmlns="http://schemas.openxmlformats.org/spreadsheetml/2006/main">
  <authors>
    <author>Кудряшов Сергей Владимирович</author>
    <author>Самосюк Сергей Алексеевич</author>
  </authors>
  <commentList>
    <comment ref="A38" authorId="0" shapeId="0">
      <text>
        <r>
          <rPr>
            <b/>
            <sz val="9"/>
            <color indexed="81"/>
            <rFont val="Tahoma"/>
            <family val="2"/>
            <charset val="204"/>
          </rPr>
          <t>Кудряшов Сергей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нужно на сайте обновить файл, там еще за 2021 год, а в прошлом году делали новую редакцию</t>
        </r>
      </text>
    </comment>
    <comment ref="A230" authorId="1" shapeId="0">
      <text>
        <r>
          <rPr>
            <b/>
            <sz val="9"/>
            <color indexed="81"/>
            <rFont val="Tahoma"/>
            <family val="2"/>
            <charset val="204"/>
          </rPr>
          <t>Самосюк Сергей Алексеевич:</t>
        </r>
        <r>
          <rPr>
            <sz val="9"/>
            <color indexed="81"/>
            <rFont val="Tahoma"/>
            <family val="2"/>
            <charset val="204"/>
          </rPr>
          <t xml:space="preserve">
надо либо по всем показателям давать источник, либо убрать ссылку на 2-ТП. Надо вспомнить, зачем давали. Если указать на исключени (водоотведение, ливневые воды,  третиь стороны), то только это и оставить.</t>
        </r>
      </text>
    </comment>
    <comment ref="A231" authorId="1" shapeId="0">
      <text>
        <r>
          <rPr>
            <b/>
            <sz val="9"/>
            <color indexed="81"/>
            <rFont val="Tahoma"/>
            <family val="2"/>
            <charset val="204"/>
          </rPr>
          <t>Самосюк Сергей Алексеевич:</t>
        </r>
        <r>
          <rPr>
            <sz val="9"/>
            <color indexed="81"/>
            <rFont val="Tahoma"/>
            <family val="2"/>
            <charset val="204"/>
          </rPr>
          <t xml:space="preserve">
надо либо по всем показателям давать источник, либо убрать ссылку на 2-ТП. Надо вспомнить, зачем давали. Если указать на исключени (водоотведение, ливневые воды,  третиь стороны), то только это и оставить.</t>
        </r>
      </text>
    </comment>
    <comment ref="A233" authorId="1" shapeId="0">
      <text>
        <r>
          <rPr>
            <b/>
            <sz val="9"/>
            <color indexed="81"/>
            <rFont val="Tahoma"/>
            <family val="2"/>
            <charset val="204"/>
          </rPr>
          <t>Самосюк Сергей Алексеевич:</t>
        </r>
        <r>
          <rPr>
            <sz val="9"/>
            <color indexed="81"/>
            <rFont val="Tahoma"/>
            <family val="2"/>
            <charset val="204"/>
          </rPr>
          <t xml:space="preserve">
по целям если и давать примечание, то ссылку на решение СД / комитета, когда цель была утвреждена.
</t>
        </r>
      </text>
    </comment>
    <comment ref="A235" authorId="1" shapeId="0">
      <text>
        <r>
          <rPr>
            <b/>
            <sz val="9"/>
            <color indexed="81"/>
            <rFont val="Tahoma"/>
            <family val="2"/>
            <charset val="204"/>
          </rPr>
          <t>Самосюк Сергей Алексеевич:</t>
        </r>
        <r>
          <rPr>
            <sz val="9"/>
            <color indexed="81"/>
            <rFont val="Tahoma"/>
            <family val="2"/>
            <charset val="204"/>
          </rPr>
          <t xml:space="preserve">
по целям если и давать примечание, то ссылку на решение СД / комитета, когда цель была утвреждена.
</t>
        </r>
      </text>
    </comment>
    <comment ref="A237" authorId="1" shapeId="0">
      <text>
        <r>
          <rPr>
            <b/>
            <sz val="9"/>
            <color indexed="81"/>
            <rFont val="Tahoma"/>
            <family val="2"/>
            <charset val="204"/>
          </rPr>
          <t>Самосюк Сергей Алексеевич:</t>
        </r>
        <r>
          <rPr>
            <sz val="9"/>
            <color indexed="81"/>
            <rFont val="Tahoma"/>
            <family val="2"/>
            <charset val="204"/>
          </rPr>
          <t xml:space="preserve">
по целям если и давать примечание, то ссылку на решение СД / комитета, когда цель была утвреждена.
</t>
        </r>
      </text>
    </comment>
  </commentList>
</comments>
</file>

<file path=xl/sharedStrings.xml><?xml version="1.0" encoding="utf-8"?>
<sst xmlns="http://schemas.openxmlformats.org/spreadsheetml/2006/main" count="980" uniqueCount="379">
  <si>
    <t>%</t>
  </si>
  <si>
    <t>н/д</t>
  </si>
  <si>
    <t>да</t>
  </si>
  <si>
    <t>-</t>
  </si>
  <si>
    <t>шт</t>
  </si>
  <si>
    <t>2018</t>
  </si>
  <si>
    <t>0,79 / 2,12</t>
  </si>
  <si>
    <t>2019</t>
  </si>
  <si>
    <t>2019*</t>
  </si>
  <si>
    <t xml:space="preserve">н.д. </t>
  </si>
  <si>
    <t>2020</t>
  </si>
  <si>
    <t xml:space="preserve">   </t>
  </si>
  <si>
    <t>2021</t>
  </si>
  <si>
    <t>Перечень ключевых документов и отчетов
в области устойчивого развития</t>
  </si>
  <si>
    <t>РАЗДЕЛ 1. ЭКОЛОГИЯ</t>
  </si>
  <si>
    <t xml:space="preserve">Сссылка на документ </t>
  </si>
  <si>
    <t xml:space="preserve">Наименование </t>
  </si>
  <si>
    <t xml:space="preserve">Политика в области охраны окружающей среды </t>
  </si>
  <si>
    <t>Общественные слушания</t>
  </si>
  <si>
    <t>Программа Энергоэффективности</t>
  </si>
  <si>
    <t xml:space="preserve">Водная стратегия на 2020–2025 гг.
</t>
  </si>
  <si>
    <t>Программа по сохранению биоразнообразия АО «Апатит»</t>
  </si>
  <si>
    <t xml:space="preserve">Программа экологического мониторинга биоты (растительного и животного мира) </t>
  </si>
  <si>
    <t>Система оценки поставщиков и подрядчиков по критериям ESG</t>
  </si>
  <si>
    <t>РАЗДЕЛ 2. СОЦИАЛЬНАЯ ОТВЕТСТВЕННОСТЬ</t>
  </si>
  <si>
    <t xml:space="preserve">Политика управления персоналом
</t>
  </si>
  <si>
    <t>Заявление о прозрачности Общества в отношении Закона Великобритании «О современном рабстве»</t>
  </si>
  <si>
    <t>Кодекс этики</t>
  </si>
  <si>
    <t>Положение об организации работы «Горячей линии «ФосАгро»</t>
  </si>
  <si>
    <t>Политика в области качества АО «Апатит» (г. Череповец и филиалы)</t>
  </si>
  <si>
    <t xml:space="preserve">TCFD отчет </t>
  </si>
  <si>
    <t>Изменение климата</t>
  </si>
  <si>
    <t>Водопользование</t>
  </si>
  <si>
    <t>Сохранение биоразнобразия</t>
  </si>
  <si>
    <t>Цепочка поставок</t>
  </si>
  <si>
    <t>Деятельность компании в области устойчивого развития</t>
  </si>
  <si>
    <t>Приоритизация Целей устойчивого развития ООН</t>
  </si>
  <si>
    <t>Права человека</t>
  </si>
  <si>
    <t>Охрана труда и промышленная безопасность</t>
  </si>
  <si>
    <t>Система менеджмента качества (СМК)</t>
  </si>
  <si>
    <t xml:space="preserve">Развитие регионов присутствия </t>
  </si>
  <si>
    <t xml:space="preserve">Политика по взаимодействию с органами государственной власти </t>
  </si>
  <si>
    <t>Декларация качества</t>
  </si>
  <si>
    <t>РАЗДЕЛ 3. КОРПОРАТИВНОЕ УПРАВЛЕНИЕ</t>
  </si>
  <si>
    <t>Устав ПАО "ФосАгро"</t>
  </si>
  <si>
    <t>Кодекс корпоративного управления</t>
  </si>
  <si>
    <t>Положение об Общем собрании акционеров</t>
  </si>
  <si>
    <t>Положение о ревизионной комиссии</t>
  </si>
  <si>
    <t>Положением о Совете директоров</t>
  </si>
  <si>
    <t>Положение о комитете по аудиту</t>
  </si>
  <si>
    <t>Положение о комитете по вознаграждениям и кадрам</t>
  </si>
  <si>
    <t>Положение о правлении</t>
  </si>
  <si>
    <t>Положение о корпоративном секретаре</t>
  </si>
  <si>
    <t>Политика в области внутреннего аудита</t>
  </si>
  <si>
    <t>Комитеты Совета директоров</t>
  </si>
  <si>
    <t>Корпоративный секретарь и внутренний аудит</t>
  </si>
  <si>
    <t>Противодействие взяточничеству и коррупции</t>
  </si>
  <si>
    <t>Антикоррупционная политика</t>
  </si>
  <si>
    <t>Политика АО «Апатит» в области закупок</t>
  </si>
  <si>
    <t>Политика в области информационной безопасности</t>
  </si>
  <si>
    <t>Положение о конфликте интересов</t>
  </si>
  <si>
    <t>Кодекс поведения контрагента Компании</t>
  </si>
  <si>
    <t>ОТЧЕТЫ В ОБЛАСТИ УСТОЙЧИВОГО РАЗВИТИЯ</t>
  </si>
  <si>
    <t xml:space="preserve">сертификат ISO 9001  </t>
  </si>
  <si>
    <t xml:space="preserve">Сертификат GMP+ B1 </t>
  </si>
  <si>
    <t xml:space="preserve">Сертификат GMP+ B2 </t>
  </si>
  <si>
    <t>Сертификат GMP+ B4</t>
  </si>
  <si>
    <t>7 891</t>
  </si>
  <si>
    <t>8 691</t>
  </si>
  <si>
    <t>6 524</t>
  </si>
  <si>
    <t>«Горячая линия «ФосАгро»</t>
  </si>
  <si>
    <t>Положение о комитете по стратегии и устойчивому развитию</t>
  </si>
  <si>
    <t>Комитет по стратегии и устойчивому развитию</t>
  </si>
  <si>
    <t>Отчетные материалы за 2021 год о деятельности предприятий в климатической сфере</t>
  </si>
  <si>
    <t>Интегрированный отчет ПАО "ФосАгро" за 2022 год</t>
  </si>
  <si>
    <t>документ</t>
  </si>
  <si>
    <t xml:space="preserve">документ </t>
  </si>
  <si>
    <t>Сертификат ISO 14001:2018</t>
  </si>
  <si>
    <t>План ликивидации на гидротехнических сооружениях хвостового хозяйства АНОФ-2</t>
  </si>
  <si>
    <t>План ликивидации на гидротехнических сооружениях хвостового хозяйства АНОФ-3</t>
  </si>
  <si>
    <t>Охрана окружающей среды, общие сведения</t>
  </si>
  <si>
    <t xml:space="preserve">Сведения о безопасности гидротехнических сооружений </t>
  </si>
  <si>
    <t xml:space="preserve">Заявление о Политике в области охраны труда, промышленной и пожарной безопасности АО «Апатит» </t>
  </si>
  <si>
    <t>Сертификат ISO 9001 (IAF)</t>
  </si>
  <si>
    <t xml:space="preserve">Регламент управления внешними социальными программами АО "Апатит" </t>
  </si>
  <si>
    <t xml:space="preserve">Политика в области управления внешними социальными программами АО "Апатит" </t>
  </si>
  <si>
    <t>Критерии оценки эффективности внешних социальных программ</t>
  </si>
  <si>
    <t xml:space="preserve">Политика в области благотворительной деятельности </t>
  </si>
  <si>
    <t>esg@phosagro.ru</t>
  </si>
  <si>
    <t xml:space="preserve">Integrated report 2022 </t>
  </si>
  <si>
    <t>Key ESG documents, policies and reports</t>
  </si>
  <si>
    <t xml:space="preserve">SUSTAINABILITY REPORTS </t>
  </si>
  <si>
    <t xml:space="preserve">Document </t>
  </si>
  <si>
    <t xml:space="preserve">Link </t>
  </si>
  <si>
    <t xml:space="preserve">Prioritizing UN Sustainable Development Goals </t>
  </si>
  <si>
    <t>TCFD report 2020</t>
  </si>
  <si>
    <t>Sustainability presentation 2021</t>
  </si>
  <si>
    <t>BLOCK 1. ENVIRONMENT</t>
  </si>
  <si>
    <t>Link for the document</t>
  </si>
  <si>
    <t>Document</t>
  </si>
  <si>
    <t>Environment, general</t>
  </si>
  <si>
    <t xml:space="preserve">Environmental Policy </t>
  </si>
  <si>
    <t xml:space="preserve">ISO 14001:2018 Certificate </t>
  </si>
  <si>
    <t>Link</t>
  </si>
  <si>
    <t>The emergency response plan for apatite-nepheline processing plant №2</t>
  </si>
  <si>
    <t>The emergency response plan for apatite-nepheline processing plant №3</t>
  </si>
  <si>
    <t>Climate change</t>
  </si>
  <si>
    <t>Information about safety of hydraulic structures</t>
  </si>
  <si>
    <t xml:space="preserve">TCFD report </t>
  </si>
  <si>
    <t xml:space="preserve">CDP 2021 report </t>
  </si>
  <si>
    <t xml:space="preserve">Energy efficiency program </t>
  </si>
  <si>
    <t xml:space="preserve">Water management </t>
  </si>
  <si>
    <t xml:space="preserve">Water strategy  2020–2025
</t>
  </si>
  <si>
    <t>Biodiversity Preservation Program</t>
  </si>
  <si>
    <t>Biodiversity</t>
  </si>
  <si>
    <t xml:space="preserve">Supply chain </t>
  </si>
  <si>
    <t xml:space="preserve">Policy on interaction with governmental authorities and state representatives  </t>
  </si>
  <si>
    <t>BLOCK 2. SOCIAL</t>
  </si>
  <si>
    <t>CORPORATE GOVERNANCE</t>
  </si>
  <si>
    <t xml:space="preserve">Human Rights </t>
  </si>
  <si>
    <t xml:space="preserve">Charity Policy </t>
  </si>
  <si>
    <t>UK Modern Slavery Act Transparency Statement</t>
  </si>
  <si>
    <t xml:space="preserve">Personal management Policy </t>
  </si>
  <si>
    <t xml:space="preserve">Code of Ethics </t>
  </si>
  <si>
    <t xml:space="preserve">Occupational health and safety </t>
  </si>
  <si>
    <t>Statement on the Occupational Safety Policy of Apatit JSC</t>
  </si>
  <si>
    <t xml:space="preserve">Quality management system </t>
  </si>
  <si>
    <t xml:space="preserve">Qualuty Policy </t>
  </si>
  <si>
    <t xml:space="preserve">Quality declaration </t>
  </si>
  <si>
    <t>ISO 9001 (IAF) Certificate</t>
  </si>
  <si>
    <t>ISO 9001 Certificate</t>
  </si>
  <si>
    <t>GMP+ B1 Certificate</t>
  </si>
  <si>
    <t>GMP+ B4 Certificate</t>
  </si>
  <si>
    <t>Policy on Procurement</t>
  </si>
  <si>
    <t>Code of Conduct for Counterparties</t>
  </si>
  <si>
    <t>Supplier and contractor evaluation system based on ESG criteria</t>
  </si>
  <si>
    <t>Charter</t>
  </si>
  <si>
    <t xml:space="preserve">Corporate Governance Code </t>
  </si>
  <si>
    <t>Regulation on general meeting of shareholders</t>
  </si>
  <si>
    <t>Regulation on the Board of Directors</t>
  </si>
  <si>
    <t xml:space="preserve">Management Board regulation </t>
  </si>
  <si>
    <t xml:space="preserve">Conflict of interests regulation </t>
  </si>
  <si>
    <t>Board of Directors Committees</t>
  </si>
  <si>
    <t xml:space="preserve">Regional Development </t>
  </si>
  <si>
    <t>Regulations on the Stategy and Sustainable Development Committee</t>
  </si>
  <si>
    <t>Regulation on the Audit Committee</t>
  </si>
  <si>
    <t>Regulations on the Remuneration and Human Resources Committee</t>
  </si>
  <si>
    <t>Corporate secretary and internal audit</t>
  </si>
  <si>
    <t>Regulation on the Corporate Secretary</t>
  </si>
  <si>
    <t>Internal Audit Policy</t>
  </si>
  <si>
    <t>Report on Compliance with the Principles and Recommendations
of the Corporate Governance Code</t>
  </si>
  <si>
    <t>Anti-bribery and corruption</t>
  </si>
  <si>
    <t>Anticorruption policy of OJSC “PhosAgro”</t>
  </si>
  <si>
    <t>Regulations on the organization of the PhosAgro Hotline</t>
  </si>
  <si>
    <t>Antitrust measures</t>
  </si>
  <si>
    <t xml:space="preserve">PhosAgro ESG inicators </t>
  </si>
  <si>
    <t>Menu</t>
  </si>
  <si>
    <t>Sustainable development dpt.</t>
  </si>
  <si>
    <t>tel.: +7 495 232 96 89</t>
  </si>
  <si>
    <t xml:space="preserve">Revision date: </t>
  </si>
  <si>
    <t>1. DOCUMENTS</t>
  </si>
  <si>
    <t>3. SOCIAL</t>
  </si>
  <si>
    <t xml:space="preserve">Environmental 
and Energy Efficiency inicators </t>
  </si>
  <si>
    <t>BLOCK 1. ATMOSPHERIC AIR</t>
  </si>
  <si>
    <t>Air pollutant emissions, total</t>
  </si>
  <si>
    <t>Units</t>
  </si>
  <si>
    <t>Goal 2025</t>
  </si>
  <si>
    <t>Goal 2028</t>
  </si>
  <si>
    <t xml:space="preserve">TOTAL </t>
  </si>
  <si>
    <t xml:space="preserve">    incl. sulphur dioxide (SO2)</t>
  </si>
  <si>
    <t xml:space="preserve">    incl. nitrogen oxide (NОx)</t>
  </si>
  <si>
    <t>Kirovsk Branch of Apatit</t>
  </si>
  <si>
    <t>Balakovo Branch of Apatit</t>
  </si>
  <si>
    <t>Volkhov Branch of Apatit</t>
  </si>
  <si>
    <t xml:space="preserve">Apatit (Cherepovets) </t>
  </si>
  <si>
    <t>th t</t>
  </si>
  <si>
    <t>Air pollutant emissions, net</t>
  </si>
  <si>
    <t>kg/t</t>
  </si>
  <si>
    <t xml:space="preserve">т / $ mln </t>
  </si>
  <si>
    <t xml:space="preserve">BLOCK 2. WATER MANAGEMENT </t>
  </si>
  <si>
    <t xml:space="preserve">Water withdrawal, total </t>
  </si>
  <si>
    <t>mln m3</t>
  </si>
  <si>
    <t xml:space="preserve">m3 / $ mln </t>
  </si>
  <si>
    <t>m3 /t</t>
  </si>
  <si>
    <t>Total water withdrawal, including mining and pit waters</t>
  </si>
  <si>
    <t>Total water withdrawal, excluding mining and pit waters</t>
  </si>
  <si>
    <t>Kirovsk Branch of Apatit, including mining and pit waters</t>
  </si>
  <si>
    <t>Kirovsk Branch of Apatit excluding mining and pit waters</t>
  </si>
  <si>
    <t>Water withdrawal, net</t>
  </si>
  <si>
    <t xml:space="preserve">Wastewater discharge, total </t>
  </si>
  <si>
    <t>Wastewater discharge, net</t>
  </si>
  <si>
    <t xml:space="preserve">Pollutant discharges with wastewater, total </t>
  </si>
  <si>
    <t>Pollutant discharges with wastewater, net</t>
  </si>
  <si>
    <t xml:space="preserve">Water consumption </t>
  </si>
  <si>
    <t xml:space="preserve">Total water consumption including water for supplies to third parties </t>
  </si>
  <si>
    <t>Water reused</t>
  </si>
  <si>
    <t>mln. m3</t>
  </si>
  <si>
    <t>BLOCK 3. WASTE MANAGEMENT</t>
  </si>
  <si>
    <t xml:space="preserve">Total amount of waste </t>
  </si>
  <si>
    <t>Waste generation</t>
  </si>
  <si>
    <t xml:space="preserve">    including waste of I-IV hazard class </t>
  </si>
  <si>
    <t xml:space="preserve">Waste disposal at own waste disposal facilities </t>
  </si>
  <si>
    <t xml:space="preserve">Waste processing (utilisation) </t>
  </si>
  <si>
    <t xml:space="preserve">Hazardous waste recycling and disposal (I-IV) </t>
  </si>
  <si>
    <t xml:space="preserve">Total </t>
  </si>
  <si>
    <t>BLOCK 4. CLIMATE CHANGE AND ENERGY EFFICIENCY</t>
  </si>
  <si>
    <t>Greenhouse gas emissions, СО2 e. (direct), scope 1</t>
  </si>
  <si>
    <t>Net greenhouse gas emissions, СО2 e. (direct), scope 1</t>
  </si>
  <si>
    <t xml:space="preserve">t/ $ mln </t>
  </si>
  <si>
    <t>Net greenhouse gas emissions, СО2 e., scope 2 and 3</t>
  </si>
  <si>
    <t>Net greenhouse gas emissions, СО2 e., scope 2 (total)</t>
  </si>
  <si>
    <t>Net greenhouse gas emissions, СО2 e., scope 3 (total)</t>
  </si>
  <si>
    <t xml:space="preserve">   including from renewable sources </t>
  </si>
  <si>
    <t>mln kWh</t>
  </si>
  <si>
    <t>Electricity produced</t>
  </si>
  <si>
    <t>th kWh/t</t>
  </si>
  <si>
    <t>Self-sufficiency in electricity</t>
  </si>
  <si>
    <t xml:space="preserve">Heat energy consumption </t>
  </si>
  <si>
    <t>including exhaust steam</t>
  </si>
  <si>
    <t>Total</t>
  </si>
  <si>
    <t>Natural gas consumption</t>
  </si>
  <si>
    <t xml:space="preserve">              including as feedstock for ammonia production</t>
  </si>
  <si>
    <t>th Gcal</t>
  </si>
  <si>
    <t>t</t>
  </si>
  <si>
    <t xml:space="preserve">LNG </t>
  </si>
  <si>
    <t>Heating Oil</t>
  </si>
  <si>
    <t>Fuel oil</t>
  </si>
  <si>
    <t xml:space="preserve">Diesel </t>
  </si>
  <si>
    <t>Internal use of electricity</t>
  </si>
  <si>
    <t>Internal use of heat energy</t>
  </si>
  <si>
    <t>Internal consumption of natural gas (excluding gas consumed as feedstock during production processes)</t>
  </si>
  <si>
    <t>Internal consumption of LNG</t>
  </si>
  <si>
    <t>Internal consumption of fuel oil</t>
  </si>
  <si>
    <t>Internal consumption of heating oil</t>
  </si>
  <si>
    <t xml:space="preserve">Internal consumption of diesel fuel </t>
  </si>
  <si>
    <t>Total internal consumption</t>
  </si>
  <si>
    <t>GJ/t</t>
  </si>
  <si>
    <t>Total energy consumption per unit of finished and semi-finished products</t>
  </si>
  <si>
    <t xml:space="preserve">BLOK 6. ENVIRONMENTAL EXPENCES </t>
  </si>
  <si>
    <t>BLOK 5. BIODIVERCITY</t>
  </si>
  <si>
    <t>mln RUB</t>
  </si>
  <si>
    <t>RUB mln</t>
  </si>
  <si>
    <t>$ mln</t>
  </si>
  <si>
    <t>Investment in biodiversity protection programmes</t>
  </si>
  <si>
    <t>ha</t>
  </si>
  <si>
    <t xml:space="preserve">TOTAL incl.: </t>
  </si>
  <si>
    <t>current environmental expenses (form №4-ОС)</t>
  </si>
  <si>
    <t>environmental CapEx (form №18-КС)</t>
  </si>
  <si>
    <t>negative environmental impact payments</t>
  </si>
  <si>
    <t xml:space="preserve">environmental fines / damages </t>
  </si>
  <si>
    <t>environmental CapEx (not included in form 18 - КС)</t>
  </si>
  <si>
    <t>BLOCK 7. PRODUCTION AND REVENUE</t>
  </si>
  <si>
    <t>Fertilizers</t>
  </si>
  <si>
    <t>MCP</t>
  </si>
  <si>
    <t>Ammonia</t>
  </si>
  <si>
    <t>Nitrogen acid</t>
  </si>
  <si>
    <t>AN and AN-based</t>
  </si>
  <si>
    <t>Urea</t>
  </si>
  <si>
    <t>Sulphuric acid</t>
  </si>
  <si>
    <t>Phosphoric acid</t>
  </si>
  <si>
    <t>Aluminum fluoride</t>
  </si>
  <si>
    <t>Phosphate rock and nepheline concentrate</t>
  </si>
  <si>
    <t>STPP</t>
  </si>
  <si>
    <t>ammonium sulfate (product)</t>
  </si>
  <si>
    <t>ammonium sulfate (semi-finished product)</t>
  </si>
  <si>
    <t>TOTAL</t>
  </si>
  <si>
    <t xml:space="preserve">Production </t>
  </si>
  <si>
    <t>IFRS revenue</t>
  </si>
  <si>
    <t>Revenue</t>
  </si>
  <si>
    <t xml:space="preserve">Remarcs and comments  </t>
  </si>
  <si>
    <t>4. GOVERNANCE</t>
  </si>
  <si>
    <t xml:space="preserve">2. ENVIRONMENTAL &amp; ENERGY </t>
  </si>
  <si>
    <t xml:space="preserve">Staff and social
  indicators </t>
  </si>
  <si>
    <t>Average headcount</t>
  </si>
  <si>
    <t xml:space="preserve">PhosAgro and companies that
are part of the group to which PhosAgro
belongs </t>
  </si>
  <si>
    <t>PhosAgro and Apatit, including
its branches and standalone business units</t>
  </si>
  <si>
    <t>Group (excluding foreign traders)</t>
  </si>
  <si>
    <t>Total number of new employee hires</t>
  </si>
  <si>
    <t>Turnover</t>
  </si>
  <si>
    <t>Average annual training hours per
employee</t>
  </si>
  <si>
    <t>Human Rights Education</t>
  </si>
  <si>
    <t>Average monthly pay</t>
  </si>
  <si>
    <t>Employee satisfaction and loyalty index</t>
  </si>
  <si>
    <t>people</t>
  </si>
  <si>
    <t>unit</t>
  </si>
  <si>
    <t>RUB</t>
  </si>
  <si>
    <t>HEALTH &amp; SAFETY</t>
  </si>
  <si>
    <t>Unit</t>
  </si>
  <si>
    <t>STAFF &amp; SOCIAL INDICATORS</t>
  </si>
  <si>
    <t>Perimeter</t>
  </si>
  <si>
    <t>Indicator</t>
  </si>
  <si>
    <t>Accidents (except fatal)</t>
  </si>
  <si>
    <t>JSC Apatit with branches</t>
  </si>
  <si>
    <t>Subsidiaries and affiliates</t>
  </si>
  <si>
    <t xml:space="preserve">Third party contractors </t>
  </si>
  <si>
    <t>JSC "Apatit" and its branches, subsidiaries and affiliates, third-party contractors</t>
  </si>
  <si>
    <t xml:space="preserve">Accidents total </t>
  </si>
  <si>
    <t>Fatalities</t>
  </si>
  <si>
    <t xml:space="preserve">Fatalities, total </t>
  </si>
  <si>
    <t>Lost Time Injury Frequency Rate (LTIFR, for 200 th hours), employees</t>
  </si>
  <si>
    <t>index</t>
  </si>
  <si>
    <t>Lost Time Injury Frequency Rate (LTIFR, for 1 mln hours), employees</t>
  </si>
  <si>
    <t>Fatal-Injury Frequency Rate  (FIFR, for 200 th hours), employees</t>
  </si>
  <si>
    <t>Health &amp; Safety expenses</t>
  </si>
  <si>
    <t xml:space="preserve">SOCIAL PROGRAMS </t>
  </si>
  <si>
    <t>Charitable giving and community and infrastructure investment</t>
  </si>
  <si>
    <t>Governance</t>
  </si>
  <si>
    <t>BOARD of DIRECTORS</t>
  </si>
  <si>
    <t>Structure of the Board of Directors</t>
  </si>
  <si>
    <t xml:space="preserve">Unit </t>
  </si>
  <si>
    <t>yes</t>
  </si>
  <si>
    <t>th RUB</t>
  </si>
  <si>
    <t>yes / no</t>
  </si>
  <si>
    <t>Total Directors, including:</t>
  </si>
  <si>
    <t xml:space="preserve">       independent directors</t>
  </si>
  <si>
    <t xml:space="preserve">       share of independent directors</t>
  </si>
  <si>
    <t>Number of women on the Board of Directors</t>
  </si>
  <si>
    <t>Number of meetings of the Board of Directors, including:</t>
  </si>
  <si>
    <t xml:space="preserve">       in-person meetings</t>
  </si>
  <si>
    <t>Chairman of the Board of Directors - Independent Director</t>
  </si>
  <si>
    <t>COMMITTIES of the BOARD of DIRECTORS</t>
  </si>
  <si>
    <t>Board of Directors remuneration</t>
  </si>
  <si>
    <t>Age of Directors</t>
  </si>
  <si>
    <t>Years served on the Board of Directors</t>
  </si>
  <si>
    <t>Audit Committee</t>
  </si>
  <si>
    <t>Remuniration and Human resources Committee</t>
  </si>
  <si>
    <t>no</t>
  </si>
  <si>
    <t xml:space="preserve">no </t>
  </si>
  <si>
    <t>Share of independent directors</t>
  </si>
  <si>
    <t>Chairman of Committee - independent director</t>
  </si>
  <si>
    <t>Meetings of the Committee</t>
  </si>
  <si>
    <t>Number of Board Members</t>
  </si>
  <si>
    <t>Meetings of the Management Board</t>
  </si>
  <si>
    <t>RISK MANAGEMENT and INTERNAL AUDIT</t>
  </si>
  <si>
    <t>Internal audit division reporting to the board of directors</t>
  </si>
  <si>
    <t>Internal Audit Directorate</t>
  </si>
  <si>
    <t>Auditor Remuneration</t>
  </si>
  <si>
    <t>Auditor's fee</t>
  </si>
  <si>
    <t>Structural unit for risk management and internal control</t>
  </si>
  <si>
    <t>Risk Management and Internal Control Directorate</t>
  </si>
  <si>
    <t>ANTI-CORRUPTION</t>
  </si>
  <si>
    <t>Anti-fraud, anti-corruption and conflict-of-interest training for PhosAgro Group employees</t>
  </si>
  <si>
    <t>Total number of employees to be trained, including managers and specialists</t>
  </si>
  <si>
    <t>Total number and share of employees informed regarding anti-corruption requirments and policy</t>
  </si>
  <si>
    <t>number</t>
  </si>
  <si>
    <t xml:space="preserve">number </t>
  </si>
  <si>
    <t>Total reports received by PhosAgro’s
Hotline</t>
  </si>
  <si>
    <t>Reports related to corruption</t>
  </si>
  <si>
    <t>MANAGEMENT BOARD</t>
  </si>
  <si>
    <t>Infromation about Management Board</t>
  </si>
  <si>
    <t>Waste of I-IV hazard class processing (utilisation)</t>
  </si>
  <si>
    <t xml:space="preserve">    incl. third-part waste processing (utilisation) ** </t>
  </si>
  <si>
    <t xml:space="preserve">     incl. third-part waste of I-IV hazard class processing (utilisation) ** </t>
  </si>
  <si>
    <t>2018*</t>
  </si>
  <si>
    <t xml:space="preserve">Greenhouse gas emissions, СО2 e., scope 2 </t>
  </si>
  <si>
    <t xml:space="preserve">Greenhouse gas emissions, СО2 e., scope 3 </t>
  </si>
  <si>
    <t>**** To convert energy consumption values into joules, the coefficients on the Berkeley Institute (USA) website were used (https://w.astro.berkeley.edu/~wright/fuel_energy.html).</t>
  </si>
  <si>
    <t>*  We have chosen 2018 as the base year for environmental indicators.</t>
  </si>
  <si>
    <t xml:space="preserve">** In the “waste management” section separately presented the amount of waste for recycling and neutralization by the third parties, both in total and separately waste of I-IV hazard classes  </t>
  </si>
  <si>
    <t>Purchased electricity consumption, net ***</t>
  </si>
  <si>
    <t xml:space="preserve">Purchased electricity </t>
  </si>
  <si>
    <t>Total energy consumption****</t>
  </si>
  <si>
    <t>*** The specific consumption of purchased electricity per ton of products and semi-finished products, own produced electricity is not included in calculation</t>
  </si>
  <si>
    <t>2022*</t>
  </si>
  <si>
    <t>&lt; 3 years</t>
  </si>
  <si>
    <t>4-7 years</t>
  </si>
  <si>
    <t>&gt; 7 years</t>
  </si>
  <si>
    <t xml:space="preserve">&lt; 40 y.o. </t>
  </si>
  <si>
    <t>40-60 y.o.</t>
  </si>
  <si>
    <t>50-60 y.o.</t>
  </si>
  <si>
    <t xml:space="preserve">&gt; 60 y.o. </t>
  </si>
  <si>
    <t>Total land disturbed in the reporting year</t>
  </si>
  <si>
    <t>Total land rehabilitated in the reporting year</t>
  </si>
  <si>
    <t>Program of ecological monitoring of biota (plant and animal life)</t>
  </si>
  <si>
    <t>Reclamation program</t>
  </si>
  <si>
    <t>Green logistics program</t>
  </si>
  <si>
    <t>Marketing policy for sales of apatite concentrate on the domestic market</t>
  </si>
  <si>
    <t>Trade policy of JSC "Apatit" for the sale of mineral fertilizers to agricultural producers</t>
  </si>
  <si>
    <t>Number of court cases resulting in enforced decisions against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</si>
</sst>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0.000"/>
    <numFmt numFmtId="167" formatCode="#,##0.000"/>
    <numFmt numFmtId="168" formatCode="#,##0.00\ &quot;₽&quot;"/>
    <numFmt numFmtId="169" formatCode="0.0%"/>
  </numFmts>
  <fonts count="5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63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 tint="0.34998626667073579"/>
      <name val="Calibri"/>
      <family val="2"/>
      <charset val="204"/>
      <scheme val="minor"/>
    </font>
    <font>
      <sz val="12"/>
      <color theme="1" tint="0.34998626667073579"/>
      <name val="Calibri"/>
      <family val="2"/>
      <charset val="204"/>
      <scheme val="minor"/>
    </font>
    <font>
      <sz val="10"/>
      <color theme="1" tint="0.34998626667073579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63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6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9"/>
      <color theme="1"/>
      <name val="PTSansPro-Regular"/>
      <family val="2"/>
    </font>
    <font>
      <b/>
      <sz val="10"/>
      <name val="Calibri"/>
      <family val="2"/>
      <charset val="204"/>
    </font>
    <font>
      <i/>
      <sz val="10"/>
      <color indexed="8"/>
      <name val="Calibri"/>
      <family val="2"/>
      <charset val="204"/>
      <scheme val="minor"/>
    </font>
    <font>
      <i/>
      <sz val="10"/>
      <color indexed="63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9"/>
      <name val="Calibri"/>
      <family val="2"/>
      <charset val="204"/>
      <scheme val="minor"/>
    </font>
    <font>
      <b/>
      <u/>
      <sz val="11"/>
      <color theme="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8"/>
      <color indexed="63"/>
      <name val="Calibri"/>
      <family val="2"/>
      <charset val="204"/>
      <scheme val="minor"/>
    </font>
    <font>
      <b/>
      <sz val="8"/>
      <color indexed="6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9"/>
      <color indexed="8"/>
      <name val="PTSansPro-Regular"/>
      <family val="2"/>
    </font>
    <font>
      <i/>
      <sz val="9"/>
      <color indexed="8"/>
      <name val="PTSansPro-Regula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7">
    <xf numFmtId="0" fontId="0" fillId="0" borderId="0"/>
    <xf numFmtId="0" fontId="1" fillId="0" borderId="0"/>
    <xf numFmtId="0" fontId="2" fillId="3" borderId="0" applyNumberFormat="0" applyBorder="0" applyProtection="0">
      <alignment horizontal="center"/>
    </xf>
    <xf numFmtId="0" fontId="3" fillId="3" borderId="1"/>
    <xf numFmtId="0" fontId="4" fillId="3" borderId="1"/>
    <xf numFmtId="0" fontId="5" fillId="0" borderId="0" applyNumberFormat="0" applyFill="0" applyBorder="0" applyAlignment="0" applyProtection="0"/>
    <xf numFmtId="0" fontId="6" fillId="0" borderId="0"/>
  </cellStyleXfs>
  <cellXfs count="318">
    <xf numFmtId="0" fontId="0" fillId="0" borderId="0" xfId="0"/>
    <xf numFmtId="0" fontId="7" fillId="0" borderId="0" xfId="0" applyFont="1" applyBorder="1"/>
    <xf numFmtId="0" fontId="7" fillId="0" borderId="0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0" fillId="4" borderId="0" xfId="0" applyFont="1" applyFill="1" applyBorder="1"/>
    <xf numFmtId="0" fontId="10" fillId="0" borderId="0" xfId="0" applyFont="1" applyFill="1" applyBorder="1"/>
    <xf numFmtId="0" fontId="1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12" fillId="4" borderId="0" xfId="1" applyFont="1" applyFill="1" applyBorder="1" applyAlignment="1">
      <alignment horizontal="center" vertical="center"/>
    </xf>
    <xf numFmtId="164" fontId="14" fillId="3" borderId="0" xfId="3" applyNumberFormat="1" applyFont="1" applyFill="1" applyBorder="1" applyAlignment="1" applyProtection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3" borderId="0" xfId="4" applyNumberFormat="1" applyFont="1" applyFill="1" applyBorder="1" applyAlignment="1" applyProtection="1">
      <alignment horizontal="left"/>
    </xf>
    <xf numFmtId="0" fontId="15" fillId="0" borderId="0" xfId="0" applyFont="1" applyFill="1" applyBorder="1"/>
    <xf numFmtId="0" fontId="15" fillId="4" borderId="0" xfId="0" applyFont="1" applyFill="1" applyBorder="1"/>
    <xf numFmtId="164" fontId="13" fillId="3" borderId="0" xfId="3" applyNumberFormat="1" applyFont="1" applyFill="1" applyBorder="1" applyAlignment="1" applyProtection="1">
      <alignment horizontal="center" vertical="center"/>
    </xf>
    <xf numFmtId="0" fontId="21" fillId="2" borderId="0" xfId="1" applyFont="1" applyFill="1"/>
    <xf numFmtId="0" fontId="23" fillId="2" borderId="0" xfId="0" applyFont="1" applyFill="1" applyBorder="1" applyAlignment="1">
      <alignment horizontal="right" vertical="center" wrapText="1"/>
    </xf>
    <xf numFmtId="0" fontId="24" fillId="2" borderId="0" xfId="1" applyFont="1" applyFill="1"/>
    <xf numFmtId="0" fontId="25" fillId="2" borderId="0" xfId="0" applyFont="1" applyFill="1" applyAlignment="1">
      <alignment horizontal="right" vertical="center" wrapText="1"/>
    </xf>
    <xf numFmtId="0" fontId="26" fillId="2" borderId="0" xfId="1" applyFont="1" applyFill="1"/>
    <xf numFmtId="0" fontId="20" fillId="2" borderId="0" xfId="1" applyFont="1" applyFill="1"/>
    <xf numFmtId="0" fontId="27" fillId="2" borderId="0" xfId="1" applyFont="1" applyFill="1"/>
    <xf numFmtId="0" fontId="26" fillId="2" borderId="0" xfId="1" applyFont="1" applyFill="1" applyBorder="1"/>
    <xf numFmtId="0" fontId="24" fillId="2" borderId="0" xfId="1" applyFont="1" applyFill="1" applyBorder="1"/>
    <xf numFmtId="0" fontId="21" fillId="2" borderId="0" xfId="1" applyFont="1" applyFill="1" applyBorder="1"/>
    <xf numFmtId="0" fontId="28" fillId="2" borderId="0" xfId="1" applyFont="1" applyFill="1" applyBorder="1"/>
    <xf numFmtId="0" fontId="29" fillId="2" borderId="0" xfId="1" applyFont="1" applyFill="1" applyBorder="1"/>
    <xf numFmtId="0" fontId="11" fillId="0" borderId="0" xfId="1" applyFont="1" applyFill="1" applyBorder="1" applyAlignment="1">
      <alignment horizontal="left"/>
    </xf>
    <xf numFmtId="0" fontId="12" fillId="0" borderId="0" xfId="1" applyFont="1" applyFill="1" applyBorder="1"/>
    <xf numFmtId="0" fontId="12" fillId="0" borderId="0" xfId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 applyProtection="1">
      <alignment horizontal="left"/>
    </xf>
    <xf numFmtId="166" fontId="34" fillId="0" borderId="0" xfId="0" applyNumberFormat="1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 applyProtection="1"/>
    <xf numFmtId="0" fontId="12" fillId="0" borderId="0" xfId="1" applyFont="1" applyFill="1" applyBorder="1" applyAlignment="1">
      <alignment horizontal="center"/>
    </xf>
    <xf numFmtId="166" fontId="36" fillId="0" borderId="0" xfId="0" applyNumberFormat="1" applyFont="1" applyFill="1" applyBorder="1" applyAlignment="1">
      <alignment horizontal="center" vertical="center"/>
    </xf>
    <xf numFmtId="164" fontId="37" fillId="0" borderId="0" xfId="3" applyNumberFormat="1" applyFont="1" applyFill="1" applyBorder="1" applyAlignment="1" applyProtection="1">
      <alignment horizontal="center"/>
    </xf>
    <xf numFmtId="166" fontId="38" fillId="0" borderId="0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/>
    <xf numFmtId="0" fontId="18" fillId="0" borderId="0" xfId="0" applyFont="1" applyFill="1" applyBorder="1"/>
    <xf numFmtId="166" fontId="39" fillId="0" borderId="0" xfId="0" applyNumberFormat="1" applyFont="1" applyFill="1" applyBorder="1" applyAlignment="1">
      <alignment horizontal="center" vertical="center"/>
    </xf>
    <xf numFmtId="0" fontId="18" fillId="0" borderId="0" xfId="1" applyFont="1" applyFill="1" applyBorder="1"/>
    <xf numFmtId="0" fontId="18" fillId="0" borderId="0" xfId="1" applyFont="1" applyFill="1" applyBorder="1" applyAlignment="1">
      <alignment horizontal="center" vertical="center"/>
    </xf>
    <xf numFmtId="0" fontId="39" fillId="0" borderId="0" xfId="4" applyNumberFormat="1" applyFont="1" applyFill="1" applyBorder="1" applyAlignment="1" applyProtection="1"/>
    <xf numFmtId="0" fontId="39" fillId="0" borderId="0" xfId="4" applyNumberFormat="1" applyFont="1" applyFill="1" applyBorder="1" applyAlignment="1" applyProtection="1">
      <alignment horizontal="left"/>
    </xf>
    <xf numFmtId="165" fontId="34" fillId="0" borderId="0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wrapText="1"/>
    </xf>
    <xf numFmtId="0" fontId="12" fillId="0" borderId="0" xfId="1" applyFont="1" applyFill="1" applyBorder="1" applyAlignment="1">
      <alignment vertical="center"/>
    </xf>
    <xf numFmtId="164" fontId="37" fillId="0" borderId="0" xfId="3" applyNumberFormat="1" applyFont="1" applyFill="1" applyBorder="1" applyAlignment="1" applyProtection="1">
      <alignment horizontal="left"/>
    </xf>
    <xf numFmtId="167" fontId="34" fillId="0" borderId="0" xfId="0" applyNumberFormat="1" applyFont="1" applyFill="1" applyBorder="1" applyAlignment="1">
      <alignment horizontal="center" vertical="center"/>
    </xf>
    <xf numFmtId="164" fontId="39" fillId="0" borderId="0" xfId="3" applyNumberFormat="1" applyFont="1" applyFill="1" applyBorder="1" applyAlignment="1" applyProtection="1">
      <alignment horizontal="left"/>
    </xf>
    <xf numFmtId="167" fontId="39" fillId="0" borderId="0" xfId="0" applyNumberFormat="1" applyFont="1" applyFill="1" applyBorder="1" applyAlignment="1">
      <alignment horizontal="center" vertical="center"/>
    </xf>
    <xf numFmtId="9" fontId="34" fillId="0" borderId="0" xfId="0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164" fontId="39" fillId="0" borderId="0" xfId="0" applyNumberFormat="1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 applyProtection="1">
      <alignment wrapText="1"/>
    </xf>
    <xf numFmtId="0" fontId="38" fillId="0" borderId="0" xfId="4" applyNumberFormat="1" applyFont="1" applyFill="1" applyBorder="1" applyAlignment="1" applyProtection="1">
      <alignment horizontal="left" wrapText="1"/>
    </xf>
    <xf numFmtId="164" fontId="38" fillId="0" borderId="0" xfId="0" applyNumberFormat="1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horizontal="center" vertical="center"/>
    </xf>
    <xf numFmtId="0" fontId="31" fillId="0" borderId="0" xfId="4" applyNumberFormat="1" applyFont="1" applyFill="1" applyBorder="1" applyAlignment="1" applyProtection="1">
      <alignment horizontal="left"/>
    </xf>
    <xf numFmtId="3" fontId="32" fillId="0" borderId="0" xfId="0" applyNumberFormat="1" applyFont="1" applyFill="1" applyBorder="1" applyAlignment="1">
      <alignment horizontal="center" vertical="center"/>
    </xf>
    <xf numFmtId="0" fontId="40" fillId="4" borderId="0" xfId="1" applyFont="1" applyFill="1" applyBorder="1" applyAlignment="1">
      <alignment horizontal="right" wrapText="1"/>
    </xf>
    <xf numFmtId="0" fontId="22" fillId="0" borderId="0" xfId="0" applyFont="1" applyBorder="1"/>
    <xf numFmtId="0" fontId="22" fillId="4" borderId="0" xfId="0" applyFont="1" applyFill="1" applyBorder="1"/>
    <xf numFmtId="0" fontId="22" fillId="0" borderId="0" xfId="0" applyFont="1" applyFill="1" applyBorder="1"/>
    <xf numFmtId="0" fontId="33" fillId="3" borderId="0" xfId="4" applyNumberFormat="1" applyFont="1" applyFill="1" applyBorder="1" applyAlignment="1" applyProtection="1">
      <alignment vertical="top" wrapText="1"/>
    </xf>
    <xf numFmtId="0" fontId="15" fillId="0" borderId="0" xfId="6" applyFont="1" applyBorder="1"/>
    <xf numFmtId="0" fontId="15" fillId="0" borderId="0" xfId="6" applyFont="1" applyFill="1" applyBorder="1"/>
    <xf numFmtId="167" fontId="42" fillId="2" borderId="0" xfId="0" applyNumberFormat="1" applyFont="1" applyFill="1" applyBorder="1" applyAlignment="1">
      <alignment horizontal="center" vertical="center"/>
    </xf>
    <xf numFmtId="167" fontId="42" fillId="2" borderId="3" xfId="0" applyNumberFormat="1" applyFont="1" applyFill="1" applyBorder="1" applyAlignment="1">
      <alignment horizontal="center" vertical="center"/>
    </xf>
    <xf numFmtId="0" fontId="17" fillId="3" borderId="0" xfId="4" applyNumberFormat="1" applyFont="1" applyFill="1" applyBorder="1" applyAlignment="1" applyProtection="1">
      <alignment horizontal="left" vertical="top" wrapText="1"/>
    </xf>
    <xf numFmtId="0" fontId="15" fillId="0" borderId="0" xfId="6" applyFont="1" applyBorder="1" applyAlignment="1">
      <alignment horizontal="center" vertical="center"/>
    </xf>
    <xf numFmtId="0" fontId="21" fillId="0" borderId="0" xfId="6" applyFont="1" applyBorder="1" applyAlignment="1">
      <alignment horizontal="center" vertical="center"/>
    </xf>
    <xf numFmtId="0" fontId="44" fillId="3" borderId="0" xfId="4" applyNumberFormat="1" applyFont="1" applyFill="1" applyBorder="1" applyAlignment="1" applyProtection="1">
      <alignment horizontal="left"/>
    </xf>
    <xf numFmtId="164" fontId="45" fillId="3" borderId="0" xfId="3" applyNumberFormat="1" applyFont="1" applyFill="1" applyBorder="1" applyAlignment="1" applyProtection="1">
      <alignment horizontal="center"/>
    </xf>
    <xf numFmtId="9" fontId="46" fillId="0" borderId="0" xfId="6" applyNumberFormat="1" applyFont="1" applyBorder="1" applyAlignment="1">
      <alignment horizontal="center" vertical="center"/>
    </xf>
    <xf numFmtId="9" fontId="47" fillId="0" borderId="0" xfId="6" applyNumberFormat="1" applyFont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/>
    </xf>
    <xf numFmtId="1" fontId="15" fillId="0" borderId="0" xfId="6" applyNumberFormat="1" applyFont="1" applyBorder="1" applyAlignment="1">
      <alignment horizontal="center" vertical="center"/>
    </xf>
    <xf numFmtId="1" fontId="15" fillId="0" borderId="0" xfId="6" applyNumberFormat="1" applyFont="1" applyFill="1" applyBorder="1" applyAlignment="1">
      <alignment horizontal="center" vertical="center"/>
    </xf>
    <xf numFmtId="1" fontId="46" fillId="0" borderId="0" xfId="6" applyNumberFormat="1" applyFont="1" applyBorder="1" applyAlignment="1">
      <alignment horizontal="center" vertical="center"/>
    </xf>
    <xf numFmtId="9" fontId="15" fillId="0" borderId="0" xfId="6" applyNumberFormat="1" applyFont="1" applyBorder="1" applyAlignment="1">
      <alignment horizontal="center" vertical="center"/>
    </xf>
    <xf numFmtId="0" fontId="11" fillId="4" borderId="0" xfId="1" applyFont="1" applyFill="1" applyBorder="1"/>
    <xf numFmtId="0" fontId="27" fillId="6" borderId="0" xfId="1" applyFont="1" applyFill="1"/>
    <xf numFmtId="0" fontId="28" fillId="6" borderId="0" xfId="1" applyFont="1" applyFill="1" applyBorder="1"/>
    <xf numFmtId="0" fontId="28" fillId="6" borderId="0" xfId="1" applyFont="1" applyFill="1"/>
    <xf numFmtId="0" fontId="29" fillId="6" borderId="0" xfId="1" applyFont="1" applyFill="1" applyBorder="1"/>
    <xf numFmtId="0" fontId="21" fillId="6" borderId="0" xfId="1" applyFont="1" applyFill="1" applyBorder="1"/>
    <xf numFmtId="0" fontId="11" fillId="4" borderId="0" xfId="1" applyFont="1" applyFill="1" applyBorder="1" applyAlignment="1">
      <alignment horizontal="center" vertical="center"/>
    </xf>
    <xf numFmtId="167" fontId="42" fillId="4" borderId="0" xfId="0" applyNumberFormat="1" applyFont="1" applyFill="1" applyBorder="1" applyAlignment="1">
      <alignment horizontal="center" vertical="center"/>
    </xf>
    <xf numFmtId="0" fontId="15" fillId="4" borderId="0" xfId="6" applyFont="1" applyFill="1" applyBorder="1"/>
    <xf numFmtId="0" fontId="11" fillId="4" borderId="0" xfId="1" applyFont="1" applyFill="1" applyBorder="1" applyAlignment="1">
      <alignment horizontal="center"/>
    </xf>
    <xf numFmtId="0" fontId="11" fillId="4" borderId="0" xfId="1" applyFont="1" applyFill="1" applyBorder="1" applyAlignment="1">
      <alignment horizontal="center" vertical="top"/>
    </xf>
    <xf numFmtId="0" fontId="19" fillId="3" borderId="0" xfId="4" applyNumberFormat="1" applyFont="1" applyFill="1" applyBorder="1" applyAlignment="1" applyProtection="1">
      <alignment horizontal="left" wrapText="1"/>
    </xf>
    <xf numFmtId="165" fontId="16" fillId="0" borderId="0" xfId="6" applyNumberFormat="1" applyFont="1" applyBorder="1" applyAlignment="1">
      <alignment horizontal="center" vertical="center"/>
    </xf>
    <xf numFmtId="0" fontId="16" fillId="0" borderId="0" xfId="6" applyFont="1" applyBorder="1" applyAlignment="1">
      <alignment horizontal="center" vertical="center"/>
    </xf>
    <xf numFmtId="0" fontId="19" fillId="3" borderId="0" xfId="4" applyNumberFormat="1" applyFont="1" applyFill="1" applyBorder="1" applyAlignment="1" applyProtection="1">
      <alignment horizontal="left" vertical="top" wrapText="1"/>
    </xf>
    <xf numFmtId="164" fontId="13" fillId="3" borderId="0" xfId="3" applyNumberFormat="1" applyFont="1" applyFill="1" applyBorder="1" applyAlignment="1" applyProtection="1">
      <alignment horizontal="center" vertical="top"/>
    </xf>
    <xf numFmtId="0" fontId="16" fillId="0" borderId="0" xfId="6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164" fontId="14" fillId="3" borderId="0" xfId="3" applyNumberFormat="1" applyFont="1" applyFill="1" applyBorder="1" applyAlignment="1" applyProtection="1">
      <alignment horizontal="center" vertical="top"/>
    </xf>
    <xf numFmtId="3" fontId="15" fillId="0" borderId="0" xfId="0" applyNumberFormat="1" applyFont="1" applyBorder="1" applyAlignment="1">
      <alignment horizontal="center" vertical="top"/>
    </xf>
    <xf numFmtId="166" fontId="16" fillId="0" borderId="0" xfId="0" applyNumberFormat="1" applyFont="1" applyBorder="1" applyAlignment="1">
      <alignment horizontal="center" vertical="top"/>
    </xf>
    <xf numFmtId="166" fontId="15" fillId="0" borderId="0" xfId="0" applyNumberFormat="1" applyFont="1" applyBorder="1" applyAlignment="1">
      <alignment horizontal="center" vertical="top"/>
    </xf>
    <xf numFmtId="166" fontId="20" fillId="0" borderId="0" xfId="0" applyNumberFormat="1" applyFont="1" applyFill="1" applyBorder="1" applyAlignment="1">
      <alignment horizontal="center" vertical="top"/>
    </xf>
    <xf numFmtId="0" fontId="15" fillId="0" borderId="0" xfId="0" applyFont="1" applyBorder="1" applyAlignment="1">
      <alignment vertical="top"/>
    </xf>
    <xf numFmtId="0" fontId="13" fillId="3" borderId="0" xfId="3" applyNumberFormat="1" applyFont="1" applyFill="1" applyBorder="1" applyAlignment="1" applyProtection="1">
      <alignment horizontal="center" vertical="top"/>
    </xf>
    <xf numFmtId="0" fontId="14" fillId="3" borderId="0" xfId="3" applyNumberFormat="1" applyFont="1" applyFill="1" applyBorder="1" applyAlignment="1" applyProtection="1">
      <alignment horizontal="center" vertical="top"/>
    </xf>
    <xf numFmtId="166" fontId="16" fillId="2" borderId="0" xfId="0" applyNumberFormat="1" applyFont="1" applyFill="1" applyBorder="1" applyAlignment="1">
      <alignment horizontal="center" vertical="top"/>
    </xf>
    <xf numFmtId="166" fontId="15" fillId="0" borderId="0" xfId="0" applyNumberFormat="1" applyFont="1" applyFill="1" applyBorder="1" applyAlignment="1">
      <alignment horizontal="center" vertical="top"/>
    </xf>
    <xf numFmtId="164" fontId="43" fillId="0" borderId="0" xfId="1" applyNumberFormat="1" applyFont="1" applyFill="1" applyBorder="1" applyAlignment="1">
      <alignment horizontal="center" vertical="top"/>
    </xf>
    <xf numFmtId="164" fontId="15" fillId="0" borderId="0" xfId="0" applyNumberFormat="1" applyFont="1" applyBorder="1" applyAlignment="1">
      <alignment horizontal="center" vertical="top"/>
    </xf>
    <xf numFmtId="165" fontId="15" fillId="0" borderId="0" xfId="0" applyNumberFormat="1" applyFont="1" applyBorder="1" applyAlignment="1">
      <alignment horizontal="center" vertical="top"/>
    </xf>
    <xf numFmtId="0" fontId="19" fillId="3" borderId="0" xfId="4" applyNumberFormat="1" applyFont="1" applyFill="1" applyBorder="1" applyAlignment="1" applyProtection="1">
      <alignment vertical="top"/>
    </xf>
    <xf numFmtId="165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164" fontId="16" fillId="0" borderId="0" xfId="0" applyNumberFormat="1" applyFont="1" applyBorder="1" applyAlignment="1">
      <alignment horizontal="center" vertical="top"/>
    </xf>
    <xf numFmtId="164" fontId="13" fillId="2" borderId="0" xfId="3" applyNumberFormat="1" applyFont="1" applyFill="1" applyBorder="1" applyAlignment="1" applyProtection="1">
      <alignment horizontal="center" vertical="top"/>
    </xf>
    <xf numFmtId="166" fontId="15" fillId="2" borderId="0" xfId="0" applyNumberFormat="1" applyFont="1" applyFill="1" applyBorder="1" applyAlignment="1">
      <alignment horizontal="center" vertical="top"/>
    </xf>
    <xf numFmtId="167" fontId="16" fillId="0" borderId="0" xfId="0" applyNumberFormat="1" applyFont="1" applyBorder="1" applyAlignment="1">
      <alignment horizontal="center" vertical="top"/>
    </xf>
    <xf numFmtId="167" fontId="15" fillId="0" borderId="0" xfId="0" applyNumberFormat="1" applyFont="1" applyBorder="1" applyAlignment="1">
      <alignment horizontal="center" vertical="top"/>
    </xf>
    <xf numFmtId="164" fontId="15" fillId="0" borderId="0" xfId="0" applyNumberFormat="1" applyFont="1" applyFill="1" applyBorder="1" applyAlignment="1">
      <alignment horizontal="center" vertical="top"/>
    </xf>
    <xf numFmtId="164" fontId="21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/>
    </xf>
    <xf numFmtId="3" fontId="15" fillId="0" borderId="0" xfId="0" applyNumberFormat="1" applyFont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0" fontId="30" fillId="4" borderId="0" xfId="1" applyFont="1" applyFill="1" applyBorder="1" applyAlignment="1">
      <alignment horizontal="center" vertical="top"/>
    </xf>
    <xf numFmtId="164" fontId="14" fillId="2" borderId="0" xfId="3" applyNumberFormat="1" applyFont="1" applyFill="1" applyBorder="1" applyAlignment="1" applyProtection="1">
      <alignment horizontal="center" vertical="top"/>
    </xf>
    <xf numFmtId="0" fontId="18" fillId="0" borderId="0" xfId="0" applyFont="1" applyBorder="1" applyAlignment="1">
      <alignment vertical="top"/>
    </xf>
    <xf numFmtId="0" fontId="11" fillId="4" borderId="0" xfId="1" applyFont="1" applyFill="1" applyBorder="1" applyAlignment="1">
      <alignment vertical="top"/>
    </xf>
    <xf numFmtId="0" fontId="19" fillId="3" borderId="0" xfId="4" applyNumberFormat="1" applyFont="1" applyFill="1" applyBorder="1" applyAlignment="1" applyProtection="1">
      <alignment horizontal="left" vertical="top"/>
    </xf>
    <xf numFmtId="0" fontId="17" fillId="3" borderId="0" xfId="4" applyNumberFormat="1" applyFont="1" applyFill="1" applyBorder="1" applyAlignment="1" applyProtection="1">
      <alignment horizontal="left" vertical="top"/>
    </xf>
    <xf numFmtId="0" fontId="17" fillId="3" borderId="0" xfId="4" applyNumberFormat="1" applyFont="1" applyFill="1" applyBorder="1" applyAlignment="1" applyProtection="1">
      <alignment vertical="top"/>
    </xf>
    <xf numFmtId="0" fontId="17" fillId="2" borderId="0" xfId="4" applyNumberFormat="1" applyFont="1" applyFill="1" applyBorder="1" applyAlignment="1" applyProtection="1">
      <alignment vertical="top"/>
    </xf>
    <xf numFmtId="164" fontId="13" fillId="3" borderId="0" xfId="3" applyNumberFormat="1" applyFont="1" applyFill="1" applyBorder="1" applyAlignment="1" applyProtection="1">
      <alignment horizontal="left" vertical="top"/>
    </xf>
    <xf numFmtId="164" fontId="14" fillId="3" borderId="0" xfId="3" applyNumberFormat="1" applyFont="1" applyFill="1" applyBorder="1" applyAlignment="1" applyProtection="1">
      <alignment horizontal="left" vertical="top"/>
    </xf>
    <xf numFmtId="0" fontId="19" fillId="3" borderId="0" xfId="4" applyNumberFormat="1" applyFont="1" applyFill="1" applyBorder="1" applyAlignment="1" applyProtection="1">
      <alignment vertical="top" wrapText="1"/>
    </xf>
    <xf numFmtId="0" fontId="11" fillId="4" borderId="0" xfId="1" applyFont="1" applyFill="1" applyBorder="1" applyAlignment="1">
      <alignment horizontal="left" vertical="top"/>
    </xf>
    <xf numFmtId="0" fontId="48" fillId="4" borderId="0" xfId="1" applyFont="1" applyFill="1" applyBorder="1" applyAlignment="1">
      <alignment horizontal="center" vertical="top"/>
    </xf>
    <xf numFmtId="0" fontId="22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3" fontId="34" fillId="0" borderId="0" xfId="0" applyNumberFormat="1" applyFont="1" applyBorder="1" applyAlignment="1">
      <alignment horizontal="center" vertical="top"/>
    </xf>
    <xf numFmtId="164" fontId="37" fillId="3" borderId="0" xfId="3" applyNumberFormat="1" applyFont="1" applyFill="1" applyBorder="1" applyAlignment="1" applyProtection="1">
      <alignment horizontal="center" vertical="top"/>
    </xf>
    <xf numFmtId="1" fontId="34" fillId="0" borderId="0" xfId="0" applyNumberFormat="1" applyFont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2" fontId="21" fillId="2" borderId="0" xfId="0" applyNumberFormat="1" applyFont="1" applyFill="1" applyBorder="1" applyAlignment="1">
      <alignment horizontal="center" vertical="top"/>
    </xf>
    <xf numFmtId="0" fontId="11" fillId="4" borderId="0" xfId="1" applyFont="1" applyFill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17" fillId="3" borderId="0" xfId="4" applyNumberFormat="1" applyFont="1" applyFill="1" applyBorder="1" applyAlignment="1" applyProtection="1">
      <alignment horizontal="center" vertical="top"/>
    </xf>
    <xf numFmtId="0" fontId="49" fillId="2" borderId="0" xfId="1" applyFont="1" applyFill="1"/>
    <xf numFmtId="3" fontId="17" fillId="3" borderId="0" xfId="4" applyNumberFormat="1" applyFont="1" applyFill="1" applyBorder="1" applyAlignment="1" applyProtection="1">
      <alignment horizontal="center" vertical="top"/>
    </xf>
    <xf numFmtId="0" fontId="17" fillId="3" borderId="0" xfId="4" applyNumberFormat="1" applyFont="1" applyFill="1" applyBorder="1" applyAlignment="1" applyProtection="1">
      <alignment horizontal="center" vertical="top" wrapText="1"/>
    </xf>
    <xf numFmtId="0" fontId="19" fillId="3" borderId="0" xfId="4" applyNumberFormat="1" applyFont="1" applyFill="1" applyBorder="1" applyAlignment="1" applyProtection="1">
      <alignment horizontal="center" vertical="top"/>
    </xf>
    <xf numFmtId="0" fontId="11" fillId="2" borderId="0" xfId="1" applyFont="1" applyFill="1" applyBorder="1" applyAlignment="1">
      <alignment horizontal="center" vertical="top"/>
    </xf>
    <xf numFmtId="0" fontId="11" fillId="4" borderId="0" xfId="1" applyFont="1" applyFill="1" applyBorder="1" applyAlignment="1">
      <alignment horizontal="center" vertical="top" wrapText="1"/>
    </xf>
    <xf numFmtId="0" fontId="11" fillId="2" borderId="0" xfId="1" applyFont="1" applyFill="1" applyBorder="1" applyAlignment="1">
      <alignment horizontal="center" vertical="top" wrapText="1"/>
    </xf>
    <xf numFmtId="0" fontId="51" fillId="5" borderId="0" xfId="1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top"/>
    </xf>
    <xf numFmtId="0" fontId="14" fillId="0" borderId="0" xfId="3" applyNumberFormat="1" applyFont="1" applyFill="1" applyBorder="1" applyAlignment="1" applyProtection="1">
      <alignment vertical="top"/>
    </xf>
    <xf numFmtId="164" fontId="37" fillId="0" borderId="0" xfId="3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0" fontId="41" fillId="3" borderId="0" xfId="4" applyNumberFormat="1" applyFont="1" applyFill="1" applyBorder="1" applyAlignment="1" applyProtection="1">
      <alignment horizontal="center" vertical="top" wrapText="1"/>
    </xf>
    <xf numFmtId="164" fontId="52" fillId="3" borderId="0" xfId="3" applyNumberFormat="1" applyFont="1" applyFill="1" applyBorder="1" applyAlignment="1" applyProtection="1">
      <alignment horizontal="center" vertical="top" wrapText="1"/>
    </xf>
    <xf numFmtId="164" fontId="53" fillId="3" borderId="0" xfId="3" applyNumberFormat="1" applyFont="1" applyFill="1" applyBorder="1" applyAlignment="1" applyProtection="1">
      <alignment horizontal="center" vertical="top" wrapText="1"/>
    </xf>
    <xf numFmtId="0" fontId="17" fillId="6" borderId="6" xfId="4" applyNumberFormat="1" applyFont="1" applyFill="1" applyBorder="1" applyAlignment="1" applyProtection="1">
      <alignment horizontal="center" vertical="top"/>
    </xf>
    <xf numFmtId="166" fontId="20" fillId="6" borderId="6" xfId="0" applyNumberFormat="1" applyFont="1" applyFill="1" applyBorder="1" applyAlignment="1">
      <alignment horizontal="center" vertical="top"/>
    </xf>
    <xf numFmtId="166" fontId="20" fillId="2" borderId="0" xfId="0" applyNumberFormat="1" applyFont="1" applyFill="1" applyBorder="1" applyAlignment="1">
      <alignment horizontal="center" vertical="top"/>
    </xf>
    <xf numFmtId="0" fontId="15" fillId="2" borderId="0" xfId="0" applyFont="1" applyFill="1" applyBorder="1" applyAlignment="1">
      <alignment vertical="top"/>
    </xf>
    <xf numFmtId="165" fontId="16" fillId="6" borderId="6" xfId="0" applyNumberFormat="1" applyFont="1" applyFill="1" applyBorder="1" applyAlignment="1">
      <alignment horizontal="center" vertical="top"/>
    </xf>
    <xf numFmtId="166" fontId="16" fillId="6" borderId="6" xfId="0" applyNumberFormat="1" applyFont="1" applyFill="1" applyBorder="1" applyAlignment="1">
      <alignment horizontal="center" vertical="top"/>
    </xf>
    <xf numFmtId="0" fontId="17" fillId="2" borderId="0" xfId="4" applyNumberFormat="1" applyFont="1" applyFill="1" applyBorder="1" applyAlignment="1" applyProtection="1">
      <alignment horizontal="center" vertical="top"/>
    </xf>
    <xf numFmtId="0" fontId="0" fillId="0" borderId="0" xfId="0" applyFont="1" applyFill="1" applyBorder="1" applyAlignment="1">
      <alignment wrapText="1"/>
    </xf>
    <xf numFmtId="0" fontId="10" fillId="2" borderId="0" xfId="1" applyFont="1" applyFill="1" applyBorder="1" applyAlignment="1">
      <alignment horizontal="left" vertical="top" wrapText="1"/>
    </xf>
    <xf numFmtId="0" fontId="10" fillId="2" borderId="0" xfId="1" applyFont="1" applyFill="1" applyBorder="1" applyAlignment="1">
      <alignment horizontal="left" vertical="top" wrapText="1"/>
    </xf>
    <xf numFmtId="0" fontId="17" fillId="3" borderId="0" xfId="4" applyNumberFormat="1" applyFont="1" applyFill="1" applyBorder="1" applyAlignment="1" applyProtection="1">
      <alignment horizontal="left" vertical="top" indent="1"/>
    </xf>
    <xf numFmtId="164" fontId="14" fillId="3" borderId="0" xfId="3" applyNumberFormat="1" applyFont="1" applyFill="1" applyBorder="1" applyAlignment="1" applyProtection="1">
      <alignment horizontal="left" vertical="top" indent="1"/>
    </xf>
    <xf numFmtId="0" fontId="15" fillId="0" borderId="0" xfId="0" applyFont="1" applyBorder="1" applyAlignment="1">
      <alignment horizontal="left" vertical="top" indent="1"/>
    </xf>
    <xf numFmtId="168" fontId="15" fillId="0" borderId="0" xfId="6" applyNumberFormat="1" applyFont="1" applyBorder="1" applyAlignment="1">
      <alignment horizontal="center" vertical="center"/>
    </xf>
    <xf numFmtId="0" fontId="15" fillId="0" borderId="0" xfId="6" applyFont="1" applyBorder="1" applyAlignment="1">
      <alignment horizontal="center" vertical="top"/>
    </xf>
    <xf numFmtId="0" fontId="0" fillId="0" borderId="0" xfId="0" applyAlignment="1">
      <alignment horizontal="left" vertical="top" wrapText="1" indent="2"/>
    </xf>
    <xf numFmtId="0" fontId="48" fillId="4" borderId="0" xfId="0" applyFont="1" applyFill="1" applyAlignment="1">
      <alignment vertical="top" wrapText="1"/>
    </xf>
    <xf numFmtId="0" fontId="11" fillId="4" borderId="0" xfId="4" applyNumberFormat="1" applyFont="1" applyFill="1" applyBorder="1" applyAlignment="1" applyProtection="1">
      <alignment horizontal="left"/>
    </xf>
    <xf numFmtId="3" fontId="15" fillId="0" borderId="0" xfId="6" applyNumberFormat="1" applyFont="1" applyBorder="1" applyAlignment="1">
      <alignment horizontal="center" vertical="top"/>
    </xf>
    <xf numFmtId="3" fontId="17" fillId="2" borderId="0" xfId="4" applyNumberFormat="1" applyFont="1" applyFill="1" applyBorder="1" applyAlignment="1" applyProtection="1">
      <alignment horizontal="center" vertical="top"/>
    </xf>
    <xf numFmtId="2" fontId="17" fillId="2" borderId="0" xfId="4" applyNumberFormat="1" applyFont="1" applyFill="1" applyBorder="1" applyAlignment="1" applyProtection="1">
      <alignment horizontal="center" vertical="top"/>
    </xf>
    <xf numFmtId="166" fontId="15" fillId="0" borderId="0" xfId="0" applyNumberFormat="1" applyFont="1" applyBorder="1" applyAlignment="1">
      <alignment horizontal="center"/>
    </xf>
    <xf numFmtId="167" fontId="15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vertical="top"/>
    </xf>
    <xf numFmtId="9" fontId="16" fillId="0" borderId="0" xfId="0" applyNumberFormat="1" applyFont="1" applyBorder="1" applyAlignment="1">
      <alignment vertical="top"/>
    </xf>
    <xf numFmtId="164" fontId="13" fillId="3" borderId="0" xfId="3" applyNumberFormat="1" applyFont="1" applyFill="1" applyBorder="1" applyAlignment="1" applyProtection="1">
      <alignment horizontal="left" vertical="top"/>
    </xf>
    <xf numFmtId="3" fontId="15" fillId="0" borderId="0" xfId="0" applyNumberFormat="1" applyFont="1" applyFill="1" applyBorder="1" applyAlignment="1">
      <alignment horizontal="center" vertical="top"/>
    </xf>
    <xf numFmtId="164" fontId="18" fillId="3" borderId="0" xfId="3" applyNumberFormat="1" applyFont="1" applyFill="1" applyBorder="1" applyAlignment="1" applyProtection="1">
      <alignment horizontal="left" vertical="top" indent="1"/>
    </xf>
    <xf numFmtId="164" fontId="18" fillId="3" borderId="0" xfId="3" applyNumberFormat="1" applyFont="1" applyFill="1" applyBorder="1" applyAlignment="1" applyProtection="1">
      <alignment horizontal="center" vertical="top"/>
    </xf>
    <xf numFmtId="167" fontId="18" fillId="0" borderId="0" xfId="0" applyNumberFormat="1" applyFont="1" applyBorder="1" applyAlignment="1">
      <alignment horizontal="center" vertical="top"/>
    </xf>
    <xf numFmtId="4" fontId="16" fillId="0" borderId="0" xfId="0" applyNumberFormat="1" applyFont="1" applyBorder="1" applyAlignment="1">
      <alignment horizontal="center" vertical="top"/>
    </xf>
    <xf numFmtId="4" fontId="15" fillId="0" borderId="0" xfId="0" applyNumberFormat="1" applyFont="1" applyBorder="1" applyAlignment="1">
      <alignment horizontal="center"/>
    </xf>
    <xf numFmtId="4" fontId="15" fillId="0" borderId="0" xfId="0" applyNumberFormat="1" applyFont="1" applyBorder="1" applyAlignment="1">
      <alignment horizontal="center" vertical="top"/>
    </xf>
    <xf numFmtId="169" fontId="16" fillId="0" borderId="0" xfId="0" applyNumberFormat="1" applyFont="1" applyBorder="1" applyAlignment="1">
      <alignment horizontal="center" vertical="top"/>
    </xf>
    <xf numFmtId="169" fontId="15" fillId="0" borderId="0" xfId="0" applyNumberFormat="1" applyFont="1" applyBorder="1" applyAlignment="1">
      <alignment horizontal="center" vertical="top"/>
    </xf>
    <xf numFmtId="164" fontId="13" fillId="3" borderId="0" xfId="3" applyNumberFormat="1" applyFont="1" applyFill="1" applyBorder="1" applyAlignment="1" applyProtection="1">
      <alignment horizontal="left" vertical="top" indent="1"/>
    </xf>
    <xf numFmtId="164" fontId="14" fillId="3" borderId="0" xfId="3" applyNumberFormat="1" applyFont="1" applyFill="1" applyBorder="1" applyAlignment="1" applyProtection="1">
      <alignment horizontal="left" vertical="top" wrapText="1" indent="1"/>
    </xf>
    <xf numFmtId="167" fontId="15" fillId="0" borderId="0" xfId="0" applyNumberFormat="1" applyFont="1" applyBorder="1" applyAlignment="1">
      <alignment vertical="top"/>
    </xf>
    <xf numFmtId="168" fontId="15" fillId="2" borderId="0" xfId="6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top"/>
    </xf>
    <xf numFmtId="164" fontId="13" fillId="3" borderId="0" xfId="3" applyNumberFormat="1" applyFont="1" applyFill="1" applyBorder="1" applyAlignment="1" applyProtection="1">
      <alignment horizontal="left" vertical="top" wrapText="1" indent="1"/>
    </xf>
    <xf numFmtId="164" fontId="14" fillId="0" borderId="0" xfId="3" applyNumberFormat="1" applyFont="1" applyFill="1" applyBorder="1" applyAlignment="1" applyProtection="1">
      <alignment horizontal="center" vertical="top"/>
    </xf>
    <xf numFmtId="167" fontId="15" fillId="0" borderId="0" xfId="0" applyNumberFormat="1" applyFont="1" applyFill="1" applyBorder="1" applyAlignment="1">
      <alignment horizontal="center" vertical="top"/>
    </xf>
    <xf numFmtId="4" fontId="15" fillId="0" borderId="0" xfId="0" applyNumberFormat="1" applyFont="1" applyFill="1" applyBorder="1" applyAlignment="1">
      <alignment horizontal="center" vertical="top"/>
    </xf>
    <xf numFmtId="169" fontId="16" fillId="0" borderId="0" xfId="0" applyNumberFormat="1" applyFont="1" applyFill="1" applyBorder="1" applyAlignment="1">
      <alignment horizontal="center" vertical="top"/>
    </xf>
    <xf numFmtId="169" fontId="15" fillId="0" borderId="0" xfId="0" applyNumberFormat="1" applyFont="1" applyFill="1" applyBorder="1" applyAlignment="1">
      <alignment horizontal="center" vertical="top"/>
    </xf>
    <xf numFmtId="0" fontId="17" fillId="0" borderId="0" xfId="4" applyNumberFormat="1" applyFont="1" applyFill="1" applyBorder="1" applyAlignment="1" applyProtection="1">
      <alignment horizontal="left" vertical="top"/>
    </xf>
    <xf numFmtId="4" fontId="21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 vertical="top"/>
    </xf>
    <xf numFmtId="164" fontId="20" fillId="0" borderId="0" xfId="0" applyNumberFormat="1" applyFont="1" applyFill="1" applyBorder="1" applyAlignment="1">
      <alignment horizontal="center" vertical="top"/>
    </xf>
    <xf numFmtId="2" fontId="15" fillId="2" borderId="0" xfId="0" applyNumberFormat="1" applyFont="1" applyFill="1" applyBorder="1" applyAlignment="1">
      <alignment horizontal="center" vertical="top"/>
    </xf>
    <xf numFmtId="165" fontId="20" fillId="2" borderId="0" xfId="0" applyNumberFormat="1" applyFont="1" applyFill="1" applyBorder="1" applyAlignment="1">
      <alignment horizontal="center" vertical="top"/>
    </xf>
    <xf numFmtId="164" fontId="43" fillId="2" borderId="0" xfId="1" applyNumberFormat="1" applyFont="1" applyFill="1" applyBorder="1" applyAlignment="1">
      <alignment horizontal="center" vertical="top"/>
    </xf>
    <xf numFmtId="165" fontId="21" fillId="2" borderId="0" xfId="0" applyNumberFormat="1" applyFont="1" applyFill="1" applyBorder="1" applyAlignment="1">
      <alignment horizontal="center" vertical="top"/>
    </xf>
    <xf numFmtId="166" fontId="15" fillId="0" borderId="0" xfId="0" applyNumberFormat="1" applyFont="1" applyBorder="1" applyAlignment="1">
      <alignment vertical="top"/>
    </xf>
    <xf numFmtId="164" fontId="21" fillId="2" borderId="0" xfId="0" applyNumberFormat="1" applyFont="1" applyFill="1" applyBorder="1" applyAlignment="1">
      <alignment horizontal="center" vertical="top"/>
    </xf>
    <xf numFmtId="0" fontId="10" fillId="2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wrapText="1"/>
    </xf>
    <xf numFmtId="0" fontId="21" fillId="0" borderId="0" xfId="4" applyNumberFormat="1" applyFont="1" applyFill="1" applyBorder="1" applyAlignment="1" applyProtection="1">
      <alignment horizontal="center" vertical="top"/>
    </xf>
    <xf numFmtId="0" fontId="11" fillId="4" borderId="0" xfId="1" applyFont="1" applyFill="1" applyBorder="1" applyAlignment="1">
      <alignment horizontal="left" wrapText="1"/>
    </xf>
    <xf numFmtId="166" fontId="3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wrapText="1"/>
    </xf>
    <xf numFmtId="0" fontId="55" fillId="2" borderId="0" xfId="1" applyFont="1" applyFill="1" applyBorder="1" applyAlignment="1">
      <alignment horizontal="left" vertical="top" wrapText="1"/>
    </xf>
    <xf numFmtId="0" fontId="5" fillId="0" borderId="0" xfId="5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top"/>
    </xf>
    <xf numFmtId="0" fontId="5" fillId="0" borderId="0" xfId="5" applyFill="1" applyBorder="1" applyAlignment="1">
      <alignment horizontal="center" vertical="top"/>
    </xf>
    <xf numFmtId="0" fontId="5" fillId="2" borderId="0" xfId="5" applyFill="1" applyBorder="1" applyAlignment="1">
      <alignment horizontal="center" vertical="top"/>
    </xf>
    <xf numFmtId="0" fontId="5" fillId="0" borderId="0" xfId="5" applyAlignment="1">
      <alignment horizontal="center" vertical="top"/>
    </xf>
    <xf numFmtId="0" fontId="0" fillId="0" borderId="0" xfId="0" applyAlignment="1">
      <alignment horizontal="center" vertical="top"/>
    </xf>
    <xf numFmtId="164" fontId="5" fillId="0" borderId="0" xfId="5" applyNumberFormat="1" applyFill="1" applyBorder="1" applyAlignment="1" applyProtection="1">
      <alignment horizontal="center" vertical="top"/>
    </xf>
    <xf numFmtId="164" fontId="5" fillId="0" borderId="0" xfId="5" applyNumberFormat="1" applyFill="1" applyBorder="1" applyAlignment="1" applyProtection="1">
      <alignment horizontal="center" vertical="top" wrapText="1"/>
    </xf>
    <xf numFmtId="164" fontId="35" fillId="0" borderId="0" xfId="3" applyNumberFormat="1" applyFont="1" applyFill="1" applyBorder="1" applyAlignment="1" applyProtection="1">
      <alignment horizontal="center" vertical="top"/>
    </xf>
    <xf numFmtId="164" fontId="37" fillId="0" borderId="0" xfId="3" applyNumberFormat="1" applyFont="1" applyFill="1" applyBorder="1" applyAlignment="1" applyProtection="1">
      <alignment horizontal="center" vertical="top"/>
    </xf>
    <xf numFmtId="0" fontId="14" fillId="0" borderId="0" xfId="3" applyNumberFormat="1" applyFont="1" applyFill="1" applyBorder="1" applyAlignment="1" applyProtection="1">
      <alignment horizontal="center" vertical="top"/>
    </xf>
    <xf numFmtId="0" fontId="12" fillId="0" borderId="0" xfId="1" applyFont="1" applyFill="1" applyBorder="1" applyAlignment="1">
      <alignment horizontal="center" vertical="top"/>
    </xf>
    <xf numFmtId="164" fontId="39" fillId="0" borderId="0" xfId="3" applyNumberFormat="1" applyFont="1" applyFill="1" applyBorder="1" applyAlignment="1" applyProtection="1">
      <alignment horizontal="center" vertical="top"/>
    </xf>
    <xf numFmtId="0" fontId="18" fillId="0" borderId="0" xfId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/>
    </xf>
    <xf numFmtId="0" fontId="54" fillId="0" borderId="0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vertical="top" wrapText="1"/>
    </xf>
    <xf numFmtId="0" fontId="0" fillId="4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10" fillId="2" borderId="0" xfId="1" applyFont="1" applyFill="1" applyBorder="1" applyAlignment="1">
      <alignment horizontal="left" vertical="top"/>
    </xf>
    <xf numFmtId="0" fontId="5" fillId="0" borderId="0" xfId="5" applyNumberFormat="1" applyFill="1" applyBorder="1" applyAlignment="1" applyProtection="1">
      <alignment horizontal="center" vertical="top"/>
    </xf>
    <xf numFmtId="0" fontId="55" fillId="0" borderId="0" xfId="1" applyFont="1" applyFill="1" applyBorder="1" applyAlignment="1">
      <alignment horizontal="left" vertical="top" wrapText="1"/>
    </xf>
    <xf numFmtId="0" fontId="40" fillId="0" borderId="0" xfId="1" applyFont="1" applyFill="1" applyBorder="1" applyAlignment="1">
      <alignment horizontal="right" wrapText="1"/>
    </xf>
    <xf numFmtId="3" fontId="42" fillId="0" borderId="0" xfId="0" applyNumberFormat="1" applyFont="1" applyFill="1" applyAlignment="1">
      <alignment horizontal="center" vertical="top"/>
    </xf>
    <xf numFmtId="3" fontId="15" fillId="0" borderId="0" xfId="0" applyNumberFormat="1" applyFont="1" applyFill="1" applyBorder="1" applyAlignment="1">
      <alignment vertical="top"/>
    </xf>
    <xf numFmtId="164" fontId="20" fillId="3" borderId="0" xfId="3" applyNumberFormat="1" applyFont="1" applyFill="1" applyBorder="1" applyAlignment="1" applyProtection="1">
      <alignment horizontal="left" vertical="top"/>
    </xf>
    <xf numFmtId="4" fontId="20" fillId="0" borderId="0" xfId="0" applyNumberFormat="1" applyFont="1" applyBorder="1" applyAlignment="1">
      <alignment horizontal="center" vertical="top"/>
    </xf>
    <xf numFmtId="4" fontId="21" fillId="0" borderId="0" xfId="0" applyNumberFormat="1" applyFont="1" applyBorder="1" applyAlignment="1">
      <alignment horizontal="center" vertical="top"/>
    </xf>
    <xf numFmtId="2" fontId="15" fillId="0" borderId="0" xfId="0" applyNumberFormat="1" applyFont="1" applyFill="1" applyBorder="1" applyAlignment="1">
      <alignment horizontal="center" vertical="top"/>
    </xf>
    <xf numFmtId="164" fontId="16" fillId="0" borderId="0" xfId="0" applyNumberFormat="1" applyFont="1" applyFill="1" applyBorder="1" applyAlignment="1">
      <alignment horizontal="center" vertical="top"/>
    </xf>
    <xf numFmtId="0" fontId="19" fillId="0" borderId="0" xfId="4" applyNumberFormat="1" applyFont="1" applyFill="1" applyBorder="1" applyAlignment="1" applyProtection="1">
      <alignment vertical="top"/>
    </xf>
    <xf numFmtId="166" fontId="43" fillId="0" borderId="0" xfId="6" applyNumberFormat="1" applyFont="1" applyFill="1" applyBorder="1" applyAlignment="1">
      <alignment horizontal="center"/>
    </xf>
    <xf numFmtId="0" fontId="17" fillId="0" borderId="0" xfId="4" applyNumberFormat="1" applyFont="1" applyFill="1" applyBorder="1" applyAlignment="1" applyProtection="1">
      <alignment horizontal="left" vertical="top" indent="1"/>
    </xf>
    <xf numFmtId="0" fontId="44" fillId="0" borderId="0" xfId="4" applyNumberFormat="1" applyFont="1" applyFill="1" applyBorder="1" applyAlignment="1" applyProtection="1">
      <alignment horizontal="left" vertical="top" indent="1"/>
    </xf>
    <xf numFmtId="0" fontId="56" fillId="2" borderId="0" xfId="1" applyFont="1" applyFill="1"/>
    <xf numFmtId="0" fontId="5" fillId="6" borderId="0" xfId="5" applyFill="1"/>
    <xf numFmtId="0" fontId="30" fillId="7" borderId="0" xfId="1" applyFont="1" applyFill="1" applyBorder="1" applyAlignment="1">
      <alignment horizontal="left" vertical="top"/>
    </xf>
    <xf numFmtId="0" fontId="10" fillId="2" borderId="0" xfId="1" applyFont="1" applyFill="1" applyBorder="1" applyAlignment="1">
      <alignment vertical="top" wrapText="1"/>
    </xf>
    <xf numFmtId="0" fontId="30" fillId="7" borderId="0" xfId="1" applyFont="1" applyFill="1" applyBorder="1" applyAlignment="1">
      <alignment horizontal="left" vertical="top" wrapText="1"/>
    </xf>
    <xf numFmtId="0" fontId="15" fillId="2" borderId="0" xfId="6" applyFont="1" applyFill="1" applyBorder="1" applyAlignment="1">
      <alignment horizontal="center" vertical="top"/>
    </xf>
    <xf numFmtId="3" fontId="15" fillId="2" borderId="0" xfId="6" applyNumberFormat="1" applyFont="1" applyFill="1" applyBorder="1" applyAlignment="1">
      <alignment horizontal="center" vertical="top"/>
    </xf>
    <xf numFmtId="0" fontId="0" fillId="0" borderId="0" xfId="0" applyFont="1" applyFill="1" applyBorder="1" applyAlignment="1">
      <alignment wrapText="1"/>
    </xf>
    <xf numFmtId="0" fontId="10" fillId="2" borderId="0" xfId="1" applyFont="1" applyFill="1" applyBorder="1" applyAlignment="1">
      <alignment horizontal="left" vertical="top" wrapText="1"/>
    </xf>
    <xf numFmtId="0" fontId="30" fillId="8" borderId="0" xfId="1" applyFont="1" applyFill="1" applyBorder="1" applyAlignment="1">
      <alignment horizontal="left" vertical="top"/>
    </xf>
    <xf numFmtId="0" fontId="10" fillId="2" borderId="0" xfId="1" applyFont="1" applyFill="1" applyBorder="1" applyAlignment="1">
      <alignment horizontal="left" vertical="top" wrapText="1"/>
    </xf>
    <xf numFmtId="0" fontId="30" fillId="7" borderId="0" xfId="1" applyFont="1" applyFill="1" applyBorder="1"/>
    <xf numFmtId="0" fontId="30" fillId="7" borderId="0" xfId="1" applyFont="1" applyFill="1" applyBorder="1" applyAlignment="1">
      <alignment wrapText="1"/>
    </xf>
    <xf numFmtId="0" fontId="30" fillId="7" borderId="0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 vertical="top" wrapText="1"/>
    </xf>
    <xf numFmtId="0" fontId="40" fillId="4" borderId="0" xfId="1" applyFont="1" applyFill="1" applyBorder="1" applyAlignment="1">
      <alignment horizontal="right" vertical="top" wrapText="1"/>
    </xf>
    <xf numFmtId="0" fontId="5" fillId="0" borderId="0" xfId="5" applyAlignment="1">
      <alignment horizontal="center"/>
    </xf>
    <xf numFmtId="0" fontId="10" fillId="2" borderId="0" xfId="1" applyFont="1" applyFill="1" applyBorder="1" applyAlignment="1">
      <alignment horizontal="left" vertical="top" wrapText="1"/>
    </xf>
    <xf numFmtId="164" fontId="13" fillId="3" borderId="0" xfId="3" applyNumberFormat="1" applyFont="1" applyFill="1" applyBorder="1" applyAlignment="1" applyProtection="1">
      <alignment horizontal="left" vertical="top"/>
    </xf>
    <xf numFmtId="0" fontId="17" fillId="3" borderId="0" xfId="4" applyNumberFormat="1" applyFont="1" applyFill="1" applyBorder="1" applyAlignment="1" applyProtection="1"/>
    <xf numFmtId="0" fontId="19" fillId="3" borderId="0" xfId="4" applyNumberFormat="1" applyFont="1" applyFill="1" applyBorder="1" applyAlignment="1" applyProtection="1">
      <alignment horizontal="left"/>
    </xf>
    <xf numFmtId="167" fontId="16" fillId="0" borderId="0" xfId="0" applyNumberFormat="1" applyFont="1" applyFill="1" applyBorder="1" applyAlignment="1">
      <alignment horizontal="center" vertical="top"/>
    </xf>
    <xf numFmtId="0" fontId="17" fillId="3" borderId="0" xfId="4" applyNumberFormat="1" applyFont="1" applyFill="1" applyBorder="1" applyAlignment="1" applyProtection="1">
      <alignment horizontal="left" indent="2"/>
    </xf>
    <xf numFmtId="0" fontId="57" fillId="3" borderId="0" xfId="4" applyNumberFormat="1" applyFont="1" applyFill="1" applyBorder="1" applyAlignment="1" applyProtection="1">
      <alignment horizontal="left"/>
    </xf>
    <xf numFmtId="0" fontId="58" fillId="3" borderId="0" xfId="4" applyNumberFormat="1" applyFont="1" applyFill="1" applyBorder="1" applyAlignment="1" applyProtection="1">
      <alignment horizontal="left"/>
    </xf>
    <xf numFmtId="0" fontId="48" fillId="0" borderId="0" xfId="0" applyFont="1" applyFill="1" applyAlignment="1">
      <alignment vertical="top" wrapText="1"/>
    </xf>
    <xf numFmtId="165" fontId="15" fillId="0" borderId="0" xfId="0" applyNumberFormat="1" applyFont="1" applyFill="1" applyBorder="1" applyAlignment="1">
      <alignment horizontal="center" vertical="top"/>
    </xf>
    <xf numFmtId="165" fontId="21" fillId="0" borderId="0" xfId="0" applyNumberFormat="1" applyFont="1" applyFill="1" applyBorder="1" applyAlignment="1">
      <alignment horizontal="center" vertical="top"/>
    </xf>
    <xf numFmtId="164" fontId="21" fillId="0" borderId="0" xfId="0" applyNumberFormat="1" applyFont="1" applyFill="1" applyBorder="1" applyAlignment="1">
      <alignment horizontal="center" vertical="top"/>
    </xf>
    <xf numFmtId="2" fontId="17" fillId="3" borderId="0" xfId="4" applyNumberFormat="1" applyFont="1" applyFill="1" applyBorder="1" applyAlignment="1" applyProtection="1">
      <alignment horizontal="center" vertical="top"/>
    </xf>
    <xf numFmtId="0" fontId="22" fillId="0" borderId="0" xfId="0" applyFont="1" applyBorder="1" applyAlignment="1">
      <alignment horizontal="center"/>
    </xf>
    <xf numFmtId="0" fontId="10" fillId="2" borderId="0" xfId="1" applyFont="1" applyFill="1" applyBorder="1" applyAlignment="1">
      <alignment horizontal="left" vertical="top" wrapText="1"/>
    </xf>
    <xf numFmtId="14" fontId="21" fillId="0" borderId="0" xfId="1" applyNumberFormat="1" applyFont="1" applyFill="1" applyBorder="1"/>
    <xf numFmtId="0" fontId="51" fillId="0" borderId="0" xfId="1" applyFont="1" applyFill="1" applyBorder="1" applyAlignment="1">
      <alignment horizontal="left" vertical="top"/>
    </xf>
    <xf numFmtId="0" fontId="50" fillId="8" borderId="0" xfId="5" applyFont="1" applyFill="1"/>
    <xf numFmtId="0" fontId="50" fillId="7" borderId="5" xfId="5" applyFont="1" applyFill="1" applyBorder="1" applyAlignment="1">
      <alignment horizontal="left" vertical="center"/>
    </xf>
    <xf numFmtId="0" fontId="50" fillId="7" borderId="2" xfId="5" applyFont="1" applyFill="1" applyBorder="1" applyAlignment="1">
      <alignment horizontal="left" vertical="center"/>
    </xf>
    <xf numFmtId="0" fontId="50" fillId="7" borderId="4" xfId="5" applyFont="1" applyFill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10" fillId="2" borderId="0" xfId="1" applyFont="1" applyFill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164" fontId="13" fillId="3" borderId="0" xfId="3" applyNumberFormat="1" applyFont="1" applyFill="1" applyBorder="1" applyAlignment="1" applyProtection="1">
      <alignment horizontal="left" vertical="top"/>
    </xf>
  </cellXfs>
  <cellStyles count="7">
    <cellStyle name="fa_column_header_empty" xfId="2"/>
    <cellStyle name="fa_row_header_bold 2" xfId="4"/>
    <cellStyle name="fa_row_header_standard 2" xfId="3"/>
    <cellStyle name="Гиперссылка" xfId="5" builtinId="8"/>
    <cellStyle name="Обычный" xfId="0" builtinId="0"/>
    <cellStyle name="Обычный 2" xfId="1"/>
    <cellStyle name="Обычный 3" xfId="6"/>
  </cellStyles>
  <dxfs count="0"/>
  <tableStyles count="0" defaultTableStyle="TableStyleMedium2" defaultPivotStyle="PivotStyleLight16"/>
  <colors>
    <mruColors>
      <color rgb="FF0066CC"/>
      <color rgb="FF5B9BD5"/>
      <color rgb="FF2176C3"/>
      <color rgb="FF2175C1"/>
      <color rgb="FF0099FF"/>
      <color rgb="FF207DCF"/>
      <color rgb="FF336699"/>
      <color rgb="FF6D94C3"/>
      <color rgb="FF0099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49389</xdr:colOff>
      <xdr:row>0</xdr:row>
      <xdr:rowOff>0</xdr:rowOff>
    </xdr:from>
    <xdr:to>
      <xdr:col>2</xdr:col>
      <xdr:colOff>234950</xdr:colOff>
      <xdr:row>4</xdr:row>
      <xdr:rowOff>24594</xdr:rowOff>
    </xdr:to>
    <xdr:pic>
      <xdr:nvPicPr>
        <xdr:cNvPr id="3" name="Рисунок 2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89" y="0"/>
          <a:ext cx="742950" cy="687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33844</xdr:rowOff>
    </xdr:from>
    <xdr:to>
      <xdr:col>1</xdr:col>
      <xdr:colOff>728328</xdr:colOff>
      <xdr:row>1</xdr:row>
      <xdr:rowOff>403829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5113366" cy="552865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160986</xdr:colOff>
      <xdr:row>0</xdr:row>
      <xdr:rowOff>53661</xdr:rowOff>
    </xdr:from>
    <xdr:to>
      <xdr:col>0</xdr:col>
      <xdr:colOff>903936</xdr:colOff>
      <xdr:row>2</xdr:row>
      <xdr:rowOff>41899</xdr:rowOff>
    </xdr:to>
    <xdr:pic>
      <xdr:nvPicPr>
        <xdr:cNvPr id="3" name="Рисунок 2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6" y="53661"/>
          <a:ext cx="742950" cy="675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33844</xdr:rowOff>
    </xdr:from>
    <xdr:to>
      <xdr:col>1</xdr:col>
      <xdr:colOff>626728</xdr:colOff>
      <xdr:row>1</xdr:row>
      <xdr:rowOff>403829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5111461" cy="552865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160986</xdr:colOff>
      <xdr:row>0</xdr:row>
      <xdr:rowOff>53661</xdr:rowOff>
    </xdr:from>
    <xdr:to>
      <xdr:col>0</xdr:col>
      <xdr:colOff>903936</xdr:colOff>
      <xdr:row>2</xdr:row>
      <xdr:rowOff>41899</xdr:rowOff>
    </xdr:to>
    <xdr:pic>
      <xdr:nvPicPr>
        <xdr:cNvPr id="3" name="Рисунок 2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6" y="53661"/>
          <a:ext cx="742950" cy="674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33844</xdr:rowOff>
    </xdr:from>
    <xdr:to>
      <xdr:col>0</xdr:col>
      <xdr:colOff>5003640</xdr:colOff>
      <xdr:row>1</xdr:row>
      <xdr:rowOff>432404</xdr:rowOff>
    </xdr:to>
    <xdr:pic>
      <xdr:nvPicPr>
        <xdr:cNvPr id="2" name="Рисунок 1" descr="C:\Users\AlekseenkoVV\Documents\РАБОЧИЙ СТОЛ\ВНУТРЕННИЕ ДОКУМЕНТЫ\BRANDBOOK NN_2016\ЛОГОПИТ 2016\Logoblocks\NORNICKEL_logoblock_main_1color_inv_rus_preview.jpg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5134791" cy="543340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109484</xdr:colOff>
      <xdr:row>0</xdr:row>
      <xdr:rowOff>80288</xdr:rowOff>
    </xdr:from>
    <xdr:to>
      <xdr:col>0</xdr:col>
      <xdr:colOff>852434</xdr:colOff>
      <xdr:row>2</xdr:row>
      <xdr:rowOff>142982</xdr:rowOff>
    </xdr:to>
    <xdr:pic>
      <xdr:nvPicPr>
        <xdr:cNvPr id="4" name="Рисунок 3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84" y="80288"/>
          <a:ext cx="742950" cy="697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1</xdr:row>
      <xdr:rowOff>33844</xdr:rowOff>
    </xdr:from>
    <xdr:to>
      <xdr:col>2</xdr:col>
      <xdr:colOff>545940</xdr:colOff>
      <xdr:row>3</xdr:row>
      <xdr:rowOff>180097</xdr:rowOff>
    </xdr:to>
    <xdr:pic>
      <xdr:nvPicPr>
        <xdr:cNvPr id="6" name="Рисунок 5" descr="C:\Users\AlekseenkoVV\Documents\РАБОЧИЙ СТОЛ\ВНУТРЕННИЕ ДОКУМЕНТЫ\BRANDBOOK NN_2016\ЛОГОПИТ 2016\Logoblocks\NORNICKEL_logoblock_main_1color_inv_rus_preview.jpg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33844"/>
          <a:ext cx="4990033" cy="573820"/>
        </a:xfrm>
        <a:prstGeom prst="rect">
          <a:avLst/>
        </a:prstGeom>
        <a:solidFill>
          <a:srgbClr val="0099FF"/>
        </a:solidFill>
        <a:ln>
          <a:noFill/>
        </a:ln>
      </xdr:spPr>
    </xdr:pic>
    <xdr:clientData/>
  </xdr:twoCellAnchor>
  <xdr:twoCellAnchor editAs="oneCell">
    <xdr:from>
      <xdr:col>0</xdr:col>
      <xdr:colOff>295751</xdr:colOff>
      <xdr:row>0</xdr:row>
      <xdr:rowOff>42334</xdr:rowOff>
    </xdr:from>
    <xdr:to>
      <xdr:col>0</xdr:col>
      <xdr:colOff>1038701</xdr:colOff>
      <xdr:row>2</xdr:row>
      <xdr:rowOff>143934</xdr:rowOff>
    </xdr:to>
    <xdr:pic>
      <xdr:nvPicPr>
        <xdr:cNvPr id="8" name="Рисунок 7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751" y="42334"/>
          <a:ext cx="742950" cy="745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0</xdr:col>
      <xdr:colOff>857250</xdr:colOff>
      <xdr:row>3</xdr:row>
      <xdr:rowOff>157944</xdr:rowOff>
    </xdr:to>
    <xdr:pic>
      <xdr:nvPicPr>
        <xdr:cNvPr id="5" name="Рисунок 4" descr="https://www.phosagro.ru/bitrix/templates/main/images/logo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742950" cy="697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Лист1"/>
      <sheetName val="Лист2"/>
      <sheetName val="Лист3"/>
      <sheetName val="NLMK-USA-MT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  <sheetName val="!"/>
      <sheetName val="выпадающие списки"/>
      <sheetName val="выпад. списки"/>
      <sheetName val="CONTENTS"/>
      <sheetName val="список"/>
      <sheetName val="доп."/>
      <sheetName val="Данные"/>
      <sheetName val="Замечания"/>
      <sheetName val="исх.данные"/>
      <sheetName val="поля"/>
      <sheetName val="договоры"/>
      <sheetName val="факт"/>
      <sheetName val="шахм"/>
      <sheetName val="Отд"/>
      <sheetName val="Факторы"/>
      <sheetName val="д"/>
      <sheetName val="Вып. списки"/>
      <sheetName val="Функциональное направление"/>
      <sheetName val="Списки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2">
          <cell r="B12" t="str">
            <v>9010</v>
          </cell>
        </row>
      </sheetData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 refreshError="1"/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  <sheetName val="Поддержка"/>
      <sheetName val="исх. дан."/>
      <sheetName val="исх.данные"/>
      <sheetName val="Input sheet"/>
      <sheetName val="Parameters"/>
      <sheetName val="List"/>
      <sheetName val="extra pages"/>
      <sheetName val="Assum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g@phosagro.ru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cdn.phosagro.ru/upload/docs/PLA-na-GTC-ANOF-3.pdf" TargetMode="External"/><Relationship Id="rId18" Type="http://schemas.openxmlformats.org/officeDocument/2006/relationships/hyperlink" Target="https://cdn.phosagro.ru/upload/docs/sustainability/Quality-Policy-JSC-Apatit.pdf" TargetMode="External"/><Relationship Id="rId26" Type="http://schemas.openxmlformats.org/officeDocument/2006/relationships/hyperlink" Target="https://cdn.phosagro.ru/upload/docs/sustainability/GMP-b2-ru.pdf" TargetMode="External"/><Relationship Id="rId39" Type="http://schemas.openxmlformats.org/officeDocument/2006/relationships/hyperlink" Target="https://cdn.phosagro.ru/upload/docs/board_of_directors-2709.pdf" TargetMode="External"/><Relationship Id="rId21" Type="http://schemas.openxmlformats.org/officeDocument/2006/relationships/hyperlink" Target="https://cdn.phosagro.ru/upload/docs/sustainability/gost-iso-9001-ru.pdf" TargetMode="External"/><Relationship Id="rId34" Type="http://schemas.openxmlformats.org/officeDocument/2006/relationships/hyperlink" Target="https://cdn.phosagro.ru/upload/docs/PhosAgro_Charter_RUS.pdf" TargetMode="External"/><Relationship Id="rId42" Type="http://schemas.openxmlformats.org/officeDocument/2006/relationships/hyperlink" Target="https://cdn.phosagro.ru/upload/docs/sustainable_development_committee-ru.pdf" TargetMode="External"/><Relationship Id="rId47" Type="http://schemas.openxmlformats.org/officeDocument/2006/relationships/hyperlink" Target="https://cdn.phosagro.ru/upload/docs/hotline.pdf" TargetMode="External"/><Relationship Id="rId50" Type="http://schemas.openxmlformats.org/officeDocument/2006/relationships/drawing" Target="../drawings/drawing2.xml"/><Relationship Id="rId7" Type="http://schemas.openxmlformats.org/officeDocument/2006/relationships/hyperlink" Target="https://cdn.phosagro.ru/upload/docs/Energy_efficiency_program_ru.pdf" TargetMode="External"/><Relationship Id="rId2" Type="http://schemas.openxmlformats.org/officeDocument/2006/relationships/hyperlink" Target="https://cdn.phosagro.ru/files/sustainability/prioritizing_un_ustainable_development_goals-ru.pdf" TargetMode="External"/><Relationship Id="rId16" Type="http://schemas.openxmlformats.org/officeDocument/2006/relationships/hyperlink" Target="https://cdn.phosagro.ru/upload/docs/ethics_code.pdf" TargetMode="External"/><Relationship Id="rId29" Type="http://schemas.openxmlformats.org/officeDocument/2006/relationships/hyperlink" Target="https://cdn.phosagro.ru/upload/docs/reglament-soc-programm.pdf" TargetMode="External"/><Relationship Id="rId11" Type="http://schemas.openxmlformats.org/officeDocument/2006/relationships/hyperlink" Target="https://cdn.phosagro.ru/upload/docs/Program-VF.pdf" TargetMode="External"/><Relationship Id="rId24" Type="http://schemas.openxmlformats.org/officeDocument/2006/relationships/hyperlink" Target="https://cdn.phosagro.ru/upload/docs/sustainability/iso-9001-iaf.pdf" TargetMode="External"/><Relationship Id="rId32" Type="http://schemas.openxmlformats.org/officeDocument/2006/relationships/hyperlink" Target="https://cdn.phosagro.ru/upload/docs/Charity.pdf" TargetMode="External"/><Relationship Id="rId37" Type="http://schemas.openxmlformats.org/officeDocument/2006/relationships/hyperlink" Target="https://cdn.phosagro.ru/upload/docs/Regulation_on_the_General_Meeting_of_Shareholders_rus.pdf" TargetMode="External"/><Relationship Id="rId40" Type="http://schemas.openxmlformats.org/officeDocument/2006/relationships/hyperlink" Target="https://cdn.phosagro.ru/upload/docs/audit_policy.pdf" TargetMode="External"/><Relationship Id="rId45" Type="http://schemas.openxmlformats.org/officeDocument/2006/relationships/hyperlink" Target="https://cdn.phosagro.ru/upload/docs/anti-corruption.pdf" TargetMode="External"/><Relationship Id="rId5" Type="http://schemas.openxmlformats.org/officeDocument/2006/relationships/hyperlink" Target="https://cdn.phosagro.ru/upload/iblock/35c/35c2ee0bc879eb911cb2aa1a4dddf722.pdf" TargetMode="External"/><Relationship Id="rId15" Type="http://schemas.openxmlformats.org/officeDocument/2006/relationships/hyperlink" Target="https://cdn.phosagro.ru/upload/docs/hr_policy.pdf" TargetMode="External"/><Relationship Id="rId23" Type="http://schemas.openxmlformats.org/officeDocument/2006/relationships/hyperlink" Target="https://cdn.phosagro.ru/upload/docs/sustainability/GMP-B1-en.pdf" TargetMode="External"/><Relationship Id="rId28" Type="http://schemas.openxmlformats.org/officeDocument/2006/relationships/hyperlink" Target="https://cdn.phosagro.ru/upload/20201209_Green_ru.pdf" TargetMode="External"/><Relationship Id="rId36" Type="http://schemas.openxmlformats.org/officeDocument/2006/relationships/hyperlink" Target="https://cdn.phosagro.ru/upload/docs/about_conflict_of_interests.pdf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s://cdn.phosagro.ru/upload/docs/prezentasion-programm.pdf" TargetMode="External"/><Relationship Id="rId19" Type="http://schemas.openxmlformats.org/officeDocument/2006/relationships/hyperlink" Target="https://cdn.phosagro.ru/upload/files/sustainability/social-response/zayavlenie-o-politike-ao-apatit-v-oblasti-promyshlennoj-bezopasnosti-2023.pdf" TargetMode="External"/><Relationship Id="rId31" Type="http://schemas.openxmlformats.org/officeDocument/2006/relationships/hyperlink" Target="https://cdn.phosagro.ru/upload/docs/kriteri-soc-programm.pdf" TargetMode="External"/><Relationship Id="rId44" Type="http://schemas.openxmlformats.org/officeDocument/2006/relationships/hyperlink" Target="https://cdn.phosagro.ru/upload/docs/corporate_secretary_regulation.pdf" TargetMode="External"/><Relationship Id="rId52" Type="http://schemas.openxmlformats.org/officeDocument/2006/relationships/comments" Target="../comments1.xml"/><Relationship Id="rId4" Type="http://schemas.openxmlformats.org/officeDocument/2006/relationships/hyperlink" Target="https://www.phosagro.ru/upload/docs/environmental_protection.pdf" TargetMode="External"/><Relationship Id="rId9" Type="http://schemas.openxmlformats.org/officeDocument/2006/relationships/hyperlink" Target="https://cdn.phosagro.ru/upload/docs/iso-14001-ru.pdf" TargetMode="External"/><Relationship Id="rId14" Type="http://schemas.openxmlformats.org/officeDocument/2006/relationships/hyperlink" Target="https://cdn.phosagro.ru/upload/docs/add_letter_01.pdf" TargetMode="External"/><Relationship Id="rId22" Type="http://schemas.openxmlformats.org/officeDocument/2006/relationships/hyperlink" Target="https://cdn.phosagro.ru/upload/docs/sustainability/GMP-B4-en.pdf" TargetMode="External"/><Relationship Id="rId27" Type="http://schemas.openxmlformats.org/officeDocument/2006/relationships/hyperlink" Target="https://cdn.phosagro.ru/upload/docs/Code_of_Conduct_for_Counterparties_2020_ru.pdf" TargetMode="External"/><Relationship Id="rId30" Type="http://schemas.openxmlformats.org/officeDocument/2006/relationships/hyperlink" Target="https://cdn.phosagro.ru/upload/docs/politica-soc-programm.pdf" TargetMode="External"/><Relationship Id="rId35" Type="http://schemas.openxmlformats.org/officeDocument/2006/relationships/hyperlink" Target="https://cdn.phosagro.ru/upload/docs/corporate_governance_code.pdf" TargetMode="External"/><Relationship Id="rId43" Type="http://schemas.openxmlformats.org/officeDocument/2006/relationships/hyperlink" Target="https://cdn.phosagro.ru/upload/docs/audit_committee_regulation.pdf" TargetMode="External"/><Relationship Id="rId48" Type="http://schemas.openxmlformats.org/officeDocument/2006/relationships/hyperlink" Target="https://cdn.phosagro.ru/upload/docs/information-security-policy-ru.pdf" TargetMode="External"/><Relationship Id="rId8" Type="http://schemas.openxmlformats.org/officeDocument/2006/relationships/hyperlink" Target="https://cdn.phosagro.ru/upload/docs/society-water-strategy_ru.pdf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s://cdn.phosagro.ru/upload/docs/ESG_Review.pdf" TargetMode="External"/><Relationship Id="rId12" Type="http://schemas.openxmlformats.org/officeDocument/2006/relationships/hyperlink" Target="https://cdn.phosagro.ru/upload/docs/PLA-na-GTC-ANOF-2.pdf" TargetMode="External"/><Relationship Id="rId17" Type="http://schemas.openxmlformats.org/officeDocument/2006/relationships/hyperlink" Target="https://cdn.phosagro.ru/upload/docs/About_morern_sl.pdf" TargetMode="External"/><Relationship Id="rId25" Type="http://schemas.openxmlformats.org/officeDocument/2006/relationships/hyperlink" Target="https://cdn.phosagro.ru/upload/docs/procurement_policy_060521.pdf" TargetMode="External"/><Relationship Id="rId33" Type="http://schemas.openxmlformats.org/officeDocument/2006/relationships/hyperlink" Target="https://cdn.phosagro.ru/upload/docs/gr.pdf" TargetMode="External"/><Relationship Id="rId38" Type="http://schemas.openxmlformats.org/officeDocument/2006/relationships/hyperlink" Target="https://cdn.phosagro.ru/upload/docs/revision_commission.pdf" TargetMode="External"/><Relationship Id="rId46" Type="http://schemas.openxmlformats.org/officeDocument/2006/relationships/hyperlink" Target="https://cdn.phosagro.ru/upload/docs/board_regulation.pdf" TargetMode="External"/><Relationship Id="rId20" Type="http://schemas.openxmlformats.org/officeDocument/2006/relationships/hyperlink" Target="https://cdn.phosagro.ru/upload/docs/quality-declaration.pdf" TargetMode="External"/><Relationship Id="rId41" Type="http://schemas.openxmlformats.org/officeDocument/2006/relationships/hyperlink" Target="https://cdn.phosagro.ru/upload/docs/remuneration_committee_regulation_2021.pdf" TargetMode="External"/><Relationship Id="rId1" Type="http://schemas.openxmlformats.org/officeDocument/2006/relationships/hyperlink" Target="https://cdn.phosagro.ru/upload/iblock/446/hnrej9ny013kx3wyuzzf1ymowhef1dew.pdf" TargetMode="External"/><Relationship Id="rId6" Type="http://schemas.openxmlformats.org/officeDocument/2006/relationships/hyperlink" Target="https://cdn.phosagro.ru/upload/docs/otchet-za-2021-god-o-deyatelnosti-predpriyatij-fosagro-v-klimaticheskoj-sfere-ru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cdn.phosagro.com/upload/docs/PLA-na-GTC-ANOF-3.pdf" TargetMode="External"/><Relationship Id="rId18" Type="http://schemas.openxmlformats.org/officeDocument/2006/relationships/hyperlink" Target="https://cdn.phosagro.com/upload/docs/Energy_efficiency_program_en.pdf" TargetMode="External"/><Relationship Id="rId26" Type="http://schemas.openxmlformats.org/officeDocument/2006/relationships/hyperlink" Target="https://cdn.phosagro.com/upload/docs/sustainability/Quality-Policy-JSC-Apatit-en.pdf" TargetMode="External"/><Relationship Id="rId39" Type="http://schemas.openxmlformats.org/officeDocument/2006/relationships/hyperlink" Target="https://cdn.phosagro.com/upload/docs/Management_Board_Regulations.pdf" TargetMode="External"/><Relationship Id="rId21" Type="http://schemas.openxmlformats.org/officeDocument/2006/relationships/hyperlink" Target="https://cdn.phosagro.com/sustainability/Charity_en.pdf" TargetMode="External"/><Relationship Id="rId34" Type="http://schemas.openxmlformats.org/officeDocument/2006/relationships/hyperlink" Target="https://cdn.phosagro.com/upload/docs/Code_of_Conduct_for_Counterparties_2020_en.pdf" TargetMode="External"/><Relationship Id="rId42" Type="http://schemas.openxmlformats.org/officeDocument/2006/relationships/hyperlink" Target="https://cdn.phosagro.com/upload/docs/Regulations_on_the_Audit_Committee_PhosAgro.pdf" TargetMode="External"/><Relationship Id="rId47" Type="http://schemas.openxmlformats.org/officeDocument/2006/relationships/hyperlink" Target="https://cdn.phosagro.com/sustainability/anticorruption_policy.pdf" TargetMode="External"/><Relationship Id="rId50" Type="http://schemas.openxmlformats.org/officeDocument/2006/relationships/drawing" Target="../drawings/drawing3.xml"/><Relationship Id="rId7" Type="http://schemas.openxmlformats.org/officeDocument/2006/relationships/hyperlink" Target="https://cdn.phosagro.ru/upload/docs/vf-reclamation-program.pdf" TargetMode="External"/><Relationship Id="rId2" Type="http://schemas.openxmlformats.org/officeDocument/2006/relationships/hyperlink" Target="https://cdn.phosagro.ru/upload/docs/society-water-strategy_ru.pdf" TargetMode="External"/><Relationship Id="rId16" Type="http://schemas.openxmlformats.org/officeDocument/2006/relationships/hyperlink" Target="https://cdn.phosagro.com/upload/iblock/e15/e15bf1098983dd8976a69b3e55184580.pdf" TargetMode="External"/><Relationship Id="rId29" Type="http://schemas.openxmlformats.org/officeDocument/2006/relationships/hyperlink" Target="https://cdn.phosagro.com/upload/docs/sustainability/GMP-B1-en.pdf" TargetMode="External"/><Relationship Id="rId11" Type="http://schemas.openxmlformats.org/officeDocument/2006/relationships/hyperlink" Target="https://cdn.phosagro.com/files/sustainability/prioritizing_un_ustainable_development_goals-en.pdf" TargetMode="External"/><Relationship Id="rId24" Type="http://schemas.openxmlformats.org/officeDocument/2006/relationships/hyperlink" Target="https://cdn.phosagro.com/sustainability/Modern_Slavery_Act.pdf" TargetMode="External"/><Relationship Id="rId32" Type="http://schemas.openxmlformats.org/officeDocument/2006/relationships/hyperlink" Target="https://cdn.phosagro.com/sustainability/police_procurement.pdf" TargetMode="External"/><Relationship Id="rId37" Type="http://schemas.openxmlformats.org/officeDocument/2006/relationships/hyperlink" Target="https://cdn.phosagro.com/upload/docs/general_meeting_of_shareholders.pdf" TargetMode="External"/><Relationship Id="rId40" Type="http://schemas.openxmlformats.org/officeDocument/2006/relationships/hyperlink" Target="https://cdn.phosagro.com/upload/docs/Regulation_on_conflict_of_interest_upd04022020.pdf" TargetMode="External"/><Relationship Id="rId45" Type="http://schemas.openxmlformats.org/officeDocument/2006/relationships/hyperlink" Target="https://cdn.phosagro.com/upload/docs/Internal_Audit_Policy_PhosAgro.pdf" TargetMode="External"/><Relationship Id="rId5" Type="http://schemas.openxmlformats.org/officeDocument/2006/relationships/hyperlink" Target="https://cdn.phosagro.ru/upload/iblock/4a7/sw8izq7vdxmh89zeas1rupu44b8vpb1p.pdf" TargetMode="External"/><Relationship Id="rId15" Type="http://schemas.openxmlformats.org/officeDocument/2006/relationships/hyperlink" Target="https://cdn.phosagro.com/upload/docs/iso-14001-en.pdf" TargetMode="External"/><Relationship Id="rId23" Type="http://schemas.openxmlformats.org/officeDocument/2006/relationships/hyperlink" Target="https://cdn.phosagro.com/sustainability/personnel_management_policy.pdf" TargetMode="External"/><Relationship Id="rId28" Type="http://schemas.openxmlformats.org/officeDocument/2006/relationships/hyperlink" Target="https://cdn.phosagro.com/upload/docs/sustainability/gost-iso-9001-new.pdf" TargetMode="External"/><Relationship Id="rId36" Type="http://schemas.openxmlformats.org/officeDocument/2006/relationships/hyperlink" Target="https://cdn.phosagro.com/sustainability/corporate_governance_code.pdf" TargetMode="External"/><Relationship Id="rId49" Type="http://schemas.openxmlformats.org/officeDocument/2006/relationships/printerSettings" Target="../printerSettings/printerSettings3.bin"/><Relationship Id="rId10" Type="http://schemas.openxmlformats.org/officeDocument/2006/relationships/hyperlink" Target="https://cdn.phosagro.com/upload/docs/ESG_Review-EN.pdf" TargetMode="External"/><Relationship Id="rId19" Type="http://schemas.openxmlformats.org/officeDocument/2006/relationships/hyperlink" Target="https://cdn.phosagro.com/upload/docs/biodiversity-program-presentation.pdf" TargetMode="External"/><Relationship Id="rId31" Type="http://schemas.openxmlformats.org/officeDocument/2006/relationships/hyperlink" Target="https://cdn.phosagro.ru/upload/docs/sustainability/GMP-B4-en.pdf" TargetMode="External"/><Relationship Id="rId44" Type="http://schemas.openxmlformats.org/officeDocument/2006/relationships/hyperlink" Target="https://cdn.phosagro.com/sustainability/Regulation_on_PhosAgro_Corporate_Secretary.pdf" TargetMode="External"/><Relationship Id="rId4" Type="http://schemas.openxmlformats.org/officeDocument/2006/relationships/hyperlink" Target="https://cdn.phosagro.ru/upload/docs/green_logistics_rus.pdf" TargetMode="External"/><Relationship Id="rId9" Type="http://schemas.openxmlformats.org/officeDocument/2006/relationships/hyperlink" Target="https://cdn.phosagro.com/upload/iblock/e15/e15bf1098983dd8976a69b3e55184580.pdf" TargetMode="External"/><Relationship Id="rId14" Type="http://schemas.openxmlformats.org/officeDocument/2006/relationships/hyperlink" Target="https://cdn.phosagro.com/upload/docs/0219_13_06_2019_eng.pdf" TargetMode="External"/><Relationship Id="rId22" Type="http://schemas.openxmlformats.org/officeDocument/2006/relationships/hyperlink" Target="https://cdn.phosagro.com/sustainability/Code_of_Ethics_eng.pdf" TargetMode="External"/><Relationship Id="rId27" Type="http://schemas.openxmlformats.org/officeDocument/2006/relationships/hyperlink" Target="https://cdn.phosagro.com/upload/docs/quality-declaration.pdf" TargetMode="External"/><Relationship Id="rId30" Type="http://schemas.openxmlformats.org/officeDocument/2006/relationships/hyperlink" Target="https://cdn.phosagro.ru/upload/docs/sustainability/iso-9001-iaf.pdf" TargetMode="External"/><Relationship Id="rId35" Type="http://schemas.openxmlformats.org/officeDocument/2006/relationships/hyperlink" Target="https://cdn.phosagro.com/upload/docs/PhosAgro_Charter_ENG.pdf" TargetMode="External"/><Relationship Id="rId43" Type="http://schemas.openxmlformats.org/officeDocument/2006/relationships/hyperlink" Target="https://cdn.phosagro.com/upload/docs/Regulations_on_the_Remuneration_and_Humen_Resources_Committee.pdf" TargetMode="External"/><Relationship Id="rId48" Type="http://schemas.openxmlformats.org/officeDocument/2006/relationships/hyperlink" Target="https://cdn.phosagro.com/sustainability/Hot_Line_Regulations.pdf" TargetMode="External"/><Relationship Id="rId8" Type="http://schemas.openxmlformats.org/officeDocument/2006/relationships/hyperlink" Target="https://cdn.phosagro.com/upload/iblock/662/a6wzlk1zcu6qkjyk06f6enu5ftw16it2.pdf" TargetMode="External"/><Relationship Id="rId3" Type="http://schemas.openxmlformats.org/officeDocument/2006/relationships/hyperlink" Target="https://cdn.phosagro.ru/upload/docs/Program-VF.pdf" TargetMode="External"/><Relationship Id="rId12" Type="http://schemas.openxmlformats.org/officeDocument/2006/relationships/hyperlink" Target="https://cdn.phosagro.com/upload/docs/PLA-na-GTC-ANOF-2.pdf" TargetMode="External"/><Relationship Id="rId17" Type="http://schemas.openxmlformats.org/officeDocument/2006/relationships/hyperlink" Target="https://cdn.phosagro.com/upload/docs/2021-report-of-phosagro-pjsc-on-climate-activities-com.pdf" TargetMode="External"/><Relationship Id="rId25" Type="http://schemas.openxmlformats.org/officeDocument/2006/relationships/hyperlink" Target="https://cdn.phosagro.com/upload/docs/sustainability/statement-on-the-occupational-safety-policy-of-apatit-jsc-en.pdf" TargetMode="External"/><Relationship Id="rId33" Type="http://schemas.openxmlformats.org/officeDocument/2006/relationships/hyperlink" Target="https://cdn.phosagro.com/upload/20201209_Green_en.pdf" TargetMode="External"/><Relationship Id="rId38" Type="http://schemas.openxmlformats.org/officeDocument/2006/relationships/hyperlink" Target="https://cdn.phosagro.com/upload/docs/regulation_board_directors_2709.pdf" TargetMode="External"/><Relationship Id="rId46" Type="http://schemas.openxmlformats.org/officeDocument/2006/relationships/hyperlink" Target="https://cdn.phosagro.com/upload/docs/Report_on_CGC_compliance_for_2021_en.pdf" TargetMode="External"/><Relationship Id="rId20" Type="http://schemas.openxmlformats.org/officeDocument/2006/relationships/hyperlink" Target="https://cdn.phosagro.com/sustainability/gr_en.pdf" TargetMode="External"/><Relationship Id="rId41" Type="http://schemas.openxmlformats.org/officeDocument/2006/relationships/hyperlink" Target="https://cdn.phosagro.com/upload/docs/Regulations_on_Sustainable_Development_Commitee-en.pdf" TargetMode="External"/><Relationship Id="rId1" Type="http://schemas.openxmlformats.org/officeDocument/2006/relationships/hyperlink" Target="https://www.phosagro.ru/upload/docs/environmental_protection.pdf" TargetMode="External"/><Relationship Id="rId6" Type="http://schemas.openxmlformats.org/officeDocument/2006/relationships/hyperlink" Target="https://cdn.phosagro.ru/upload/iblock/a75/a7565dc59329d3a61c62f86da232ed8b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J22"/>
  <sheetViews>
    <sheetView tabSelected="1" zoomScale="90" zoomScaleNormal="90" zoomScaleSheetLayoutView="55" workbookViewId="0">
      <selection activeCell="F19" sqref="F19"/>
    </sheetView>
  </sheetViews>
  <sheetFormatPr defaultColWidth="9.109375" defaultRowHeight="13.8"/>
  <cols>
    <col min="1" max="1" width="2.5546875" style="19" customWidth="1"/>
    <col min="2" max="2" width="5.44140625" style="19" customWidth="1"/>
    <col min="3" max="7" width="15.44140625" style="19" customWidth="1"/>
    <col min="8" max="15" width="9.109375" style="19"/>
    <col min="16" max="16" width="15.5546875" style="19" customWidth="1"/>
    <col min="17" max="17" width="2.5546875" style="19" customWidth="1"/>
    <col min="18" max="16384" width="9.109375" style="19"/>
  </cols>
  <sheetData>
    <row r="1" spans="2:10" ht="14.25" customHeight="1"/>
    <row r="5" spans="2:10" ht="23.4">
      <c r="B5" s="156" t="s">
        <v>155</v>
      </c>
    </row>
    <row r="6" spans="2:10" ht="23.4">
      <c r="B6" s="156"/>
      <c r="C6" s="275"/>
    </row>
    <row r="7" spans="2:10" ht="15.6">
      <c r="B7" s="20"/>
      <c r="C7" s="21"/>
      <c r="D7" s="21"/>
      <c r="E7" s="21"/>
      <c r="F7" s="21"/>
      <c r="G7" s="21"/>
    </row>
    <row r="8" spans="2:10" ht="15.6">
      <c r="B8" s="22"/>
      <c r="C8" s="23" t="s">
        <v>156</v>
      </c>
      <c r="D8" s="21"/>
      <c r="E8" s="21"/>
      <c r="F8" s="21"/>
      <c r="G8" s="21"/>
    </row>
    <row r="9" spans="2:10" s="24" customFormat="1" ht="15.6">
      <c r="B9" s="20"/>
      <c r="C9" s="309" t="s">
        <v>160</v>
      </c>
      <c r="D9" s="309"/>
      <c r="E9" s="309"/>
      <c r="F9" s="309"/>
      <c r="G9" s="309"/>
      <c r="J9" s="25"/>
    </row>
    <row r="10" spans="2:10" s="24" customFormat="1" ht="15.6">
      <c r="B10" s="20"/>
      <c r="C10" s="23"/>
      <c r="D10" s="23"/>
      <c r="E10" s="23"/>
      <c r="F10" s="23"/>
      <c r="G10" s="23"/>
      <c r="J10" s="25"/>
    </row>
    <row r="11" spans="2:10" s="24" customFormat="1" ht="15.6">
      <c r="B11" s="20"/>
      <c r="C11" s="310" t="s">
        <v>271</v>
      </c>
      <c r="D11" s="311"/>
      <c r="E11" s="311"/>
      <c r="F11" s="311"/>
      <c r="G11" s="312"/>
      <c r="J11" s="25"/>
    </row>
    <row r="12" spans="2:10" s="24" customFormat="1" ht="15.6">
      <c r="B12" s="20"/>
      <c r="C12" s="23"/>
      <c r="D12" s="23"/>
      <c r="E12" s="23"/>
      <c r="F12" s="23"/>
      <c r="G12" s="23"/>
      <c r="J12" s="25"/>
    </row>
    <row r="13" spans="2:10" s="24" customFormat="1" ht="15.6">
      <c r="B13" s="26"/>
      <c r="C13" s="310" t="s">
        <v>161</v>
      </c>
      <c r="D13" s="311"/>
      <c r="E13" s="311"/>
      <c r="F13" s="311"/>
      <c r="G13" s="312"/>
    </row>
    <row r="14" spans="2:10" s="24" customFormat="1" ht="15.6">
      <c r="B14" s="23"/>
      <c r="C14" s="23"/>
      <c r="D14" s="23"/>
      <c r="E14" s="23"/>
      <c r="F14" s="23"/>
      <c r="G14" s="23"/>
    </row>
    <row r="15" spans="2:10" s="24" customFormat="1" ht="15.6">
      <c r="B15" s="20"/>
      <c r="C15" s="310" t="s">
        <v>270</v>
      </c>
      <c r="D15" s="311"/>
      <c r="E15" s="311"/>
      <c r="F15" s="311"/>
      <c r="G15" s="312"/>
      <c r="J15" s="25"/>
    </row>
    <row r="16" spans="2:10" ht="15.6">
      <c r="B16" s="21"/>
      <c r="C16" s="27"/>
      <c r="D16" s="27"/>
      <c r="E16" s="27"/>
      <c r="F16" s="27"/>
      <c r="G16" s="27"/>
    </row>
    <row r="17" spans="2:7" ht="15.6">
      <c r="B17" s="21"/>
      <c r="C17" s="28" t="s">
        <v>159</v>
      </c>
      <c r="D17" s="307">
        <v>45561</v>
      </c>
      <c r="E17" s="28"/>
      <c r="F17" s="28"/>
      <c r="G17" s="28"/>
    </row>
    <row r="18" spans="2:7">
      <c r="D18" s="28"/>
      <c r="E18" s="28"/>
      <c r="F18" s="28"/>
      <c r="G18" s="28"/>
    </row>
    <row r="19" spans="2:7" ht="15.6">
      <c r="C19" s="88" t="s">
        <v>157</v>
      </c>
      <c r="D19" s="89"/>
      <c r="E19" s="29"/>
      <c r="F19" s="27"/>
      <c r="G19" s="27"/>
    </row>
    <row r="20" spans="2:7" ht="15.6">
      <c r="C20" s="90" t="s">
        <v>158</v>
      </c>
      <c r="D20" s="91"/>
      <c r="E20" s="30"/>
      <c r="F20" s="28"/>
      <c r="G20" s="28"/>
    </row>
    <row r="21" spans="2:7" ht="14.4">
      <c r="C21" s="276" t="s">
        <v>88</v>
      </c>
      <c r="D21" s="92"/>
      <c r="E21" s="28"/>
      <c r="F21" s="28"/>
      <c r="G21" s="28"/>
    </row>
    <row r="22" spans="2:7">
      <c r="D22" s="28"/>
      <c r="E22" s="28"/>
      <c r="F22" s="28"/>
      <c r="G22" s="28"/>
    </row>
  </sheetData>
  <mergeCells count="4">
    <mergeCell ref="C9:G9"/>
    <mergeCell ref="C13:G13"/>
    <mergeCell ref="C11:G11"/>
    <mergeCell ref="C15:G15"/>
  </mergeCells>
  <hyperlinks>
    <hyperlink ref="C15" location="'Stock charts'!A1" display="STOCK CHARTS"/>
    <hyperlink ref="C13" location="'Price performance'!A1" display="PRICE PERFORMANCE"/>
    <hyperlink ref="C13:E13" location="'СОЦИАЛЬНАЯ ОТВЕТСТВЕННОСТЬ'!A1" display="SOCIAL"/>
    <hyperlink ref="C15:E15" location="'КОРПОРАТИВНОЕ УПРАВЛЕНИЕ'!A1" display="GOVERNANCE"/>
    <hyperlink ref="C11" location="'Summary result '!A1" display="SUMMARY RESULT"/>
    <hyperlink ref="C11:E11" location="ЭКОЛОГИЯ!A1" display="ENVIRONMENT"/>
    <hyperlink ref="C11:G11" location="'ENVIRONMENTAL &amp; ENERGY'!A1" display="2. ENVIRONMENTAL &amp; ENERGY "/>
    <hyperlink ref="C9:G9" location="DOCUMENTS!A1" display="1. DOCUMENTS"/>
    <hyperlink ref="C21" r:id="rId1"/>
    <hyperlink ref="C13:G13" location="SOCIAL!A1" display="3. SOCIAL"/>
    <hyperlink ref="C15:G15" location="GOVERNANCE!A1" display="4. GOVERNANCE"/>
  </hyperlinks>
  <pageMargins left="0.7" right="0.7" top="0.75" bottom="0.75" header="0.3" footer="0.3"/>
  <pageSetup paperSize="9" scale="3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N418"/>
  <sheetViews>
    <sheetView showGridLines="0" topLeftCell="A4" zoomScale="90" zoomScaleNormal="90" zoomScaleSheetLayoutView="85" workbookViewId="0">
      <selection activeCell="A30" sqref="A30"/>
    </sheetView>
  </sheetViews>
  <sheetFormatPr defaultColWidth="9.109375" defaultRowHeight="14.4" outlineLevelRow="2"/>
  <cols>
    <col min="1" max="1" width="64.109375" style="4" customWidth="1"/>
    <col min="2" max="2" width="25.6640625" style="259" customWidth="1"/>
    <col min="3" max="3" width="10.44140625" style="4" customWidth="1"/>
    <col min="4" max="4" width="13.109375" style="4" customWidth="1"/>
    <col min="5" max="5" width="7.33203125" style="4" customWidth="1"/>
    <col min="6" max="6" width="4.88671875" style="4" customWidth="1"/>
    <col min="7" max="8" width="12.88671875" style="4" customWidth="1"/>
    <col min="9" max="11" width="14.44140625" style="4" customWidth="1"/>
    <col min="12" max="12" width="17.5546875" style="4" customWidth="1"/>
    <col min="13" max="16384" width="9.109375" style="4"/>
  </cols>
  <sheetData>
    <row r="1" spans="1:12">
      <c r="A1" s="3"/>
      <c r="B1" s="239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39.6" customHeight="1">
      <c r="A2" s="66" t="s">
        <v>13</v>
      </c>
      <c r="B2" s="256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3"/>
      <c r="B3" s="239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3" customFormat="1" ht="15.6">
      <c r="A4" s="277" t="s">
        <v>62</v>
      </c>
      <c r="B4" s="239"/>
      <c r="C4" s="9"/>
      <c r="D4" s="9"/>
      <c r="E4" s="9"/>
      <c r="F4" s="9"/>
      <c r="G4" s="9"/>
    </row>
    <row r="5" spans="1:12" s="3" customFormat="1" hidden="1" outlineLevel="1">
      <c r="A5" s="144" t="s">
        <v>16</v>
      </c>
      <c r="B5" s="161" t="s">
        <v>15</v>
      </c>
    </row>
    <row r="6" spans="1:12" s="3" customFormat="1" hidden="1" outlineLevel="1">
      <c r="A6" s="236" t="s">
        <v>74</v>
      </c>
      <c r="B6" s="240" t="s">
        <v>75</v>
      </c>
    </row>
    <row r="7" spans="1:12" s="3" customFormat="1" hidden="1" outlineLevel="1">
      <c r="A7" s="179" t="s">
        <v>36</v>
      </c>
      <c r="B7" s="240" t="s">
        <v>75</v>
      </c>
    </row>
    <row r="8" spans="1:12" s="3" customFormat="1" hidden="1" outlineLevel="1">
      <c r="A8" s="229" t="s">
        <v>35</v>
      </c>
      <c r="B8" s="240" t="s">
        <v>75</v>
      </c>
    </row>
    <row r="9" spans="1:12" s="3" customFormat="1" ht="13.8" customHeight="1" collapsed="1">
      <c r="A9" s="229"/>
      <c r="B9" s="239"/>
    </row>
    <row r="10" spans="1:12" s="3" customFormat="1" ht="15.6">
      <c r="A10" s="277" t="s">
        <v>14</v>
      </c>
      <c r="B10" s="239"/>
    </row>
    <row r="11" spans="1:12" s="3" customFormat="1" outlineLevel="2">
      <c r="A11" s="144" t="s">
        <v>16</v>
      </c>
      <c r="B11" s="161" t="s">
        <v>15</v>
      </c>
    </row>
    <row r="12" spans="1:12" s="3" customFormat="1" ht="15.6" outlineLevel="2">
      <c r="A12" s="163" t="s">
        <v>80</v>
      </c>
      <c r="B12" s="162"/>
      <c r="C12" s="160"/>
      <c r="D12" s="160"/>
      <c r="E12" s="160"/>
      <c r="F12" s="160"/>
      <c r="G12" s="160"/>
    </row>
    <row r="13" spans="1:12" s="3" customFormat="1" ht="15" customHeight="1" outlineLevel="2">
      <c r="A13" s="229" t="s">
        <v>17</v>
      </c>
      <c r="B13" s="241" t="s">
        <v>76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2" s="238" customFormat="1" outlineLevel="2">
      <c r="A14" s="229" t="s">
        <v>18</v>
      </c>
      <c r="B14" s="241" t="s">
        <v>76</v>
      </c>
      <c r="C14" s="36"/>
      <c r="D14" s="36"/>
      <c r="E14" s="36"/>
      <c r="F14" s="36"/>
      <c r="G14" s="36"/>
      <c r="H14" s="36"/>
      <c r="I14" s="36"/>
      <c r="J14" s="36"/>
      <c r="K14" s="36"/>
    </row>
    <row r="15" spans="1:12" s="238" customFormat="1" outlineLevel="2">
      <c r="A15" s="229" t="s">
        <v>77</v>
      </c>
      <c r="B15" s="242" t="s">
        <v>76</v>
      </c>
      <c r="C15" s="36"/>
      <c r="D15" s="36"/>
      <c r="E15" s="36"/>
      <c r="F15" s="36"/>
      <c r="G15" s="36"/>
      <c r="H15" s="36"/>
      <c r="I15" s="36"/>
      <c r="J15" s="36"/>
      <c r="K15" s="36"/>
    </row>
    <row r="16" spans="1:12" s="238" customFormat="1" ht="27.6" customHeight="1" outlineLevel="2">
      <c r="A16" s="229" t="s">
        <v>78</v>
      </c>
      <c r="B16" s="242" t="s">
        <v>76</v>
      </c>
      <c r="C16" s="36"/>
      <c r="D16" s="36"/>
      <c r="E16" s="36"/>
      <c r="F16" s="36"/>
      <c r="G16" s="36"/>
      <c r="H16" s="36"/>
      <c r="I16" s="36"/>
      <c r="J16" s="36"/>
      <c r="K16" s="36"/>
    </row>
    <row r="17" spans="1:14" s="238" customFormat="1" ht="28.8" customHeight="1" outlineLevel="2">
      <c r="A17" s="229" t="s">
        <v>79</v>
      </c>
      <c r="B17" s="242" t="s">
        <v>76</v>
      </c>
      <c r="C17" s="36"/>
      <c r="D17" s="36"/>
      <c r="E17" s="36"/>
      <c r="F17" s="36"/>
      <c r="G17" s="36"/>
      <c r="H17" s="36"/>
      <c r="I17" s="36"/>
      <c r="J17" s="36"/>
      <c r="K17" s="36"/>
    </row>
    <row r="18" spans="1:14" s="238" customFormat="1" outlineLevel="2">
      <c r="A18" s="229" t="s">
        <v>81</v>
      </c>
      <c r="B18" s="242" t="s">
        <v>76</v>
      </c>
      <c r="C18" s="36"/>
      <c r="D18" s="36"/>
      <c r="E18" s="36"/>
      <c r="F18" s="36"/>
      <c r="G18" s="36"/>
      <c r="H18" s="36"/>
      <c r="I18" s="36"/>
      <c r="J18" s="36"/>
      <c r="K18" s="36"/>
    </row>
    <row r="19" spans="1:14" s="238" customFormat="1" ht="14.4" customHeight="1" outlineLevel="2">
      <c r="A19" s="229"/>
      <c r="B19" s="243"/>
      <c r="C19" s="36"/>
      <c r="D19" s="36"/>
      <c r="E19" s="36"/>
      <c r="F19" s="36"/>
      <c r="G19" s="36"/>
      <c r="H19" s="36"/>
      <c r="I19" s="36"/>
      <c r="J19" s="36"/>
      <c r="K19" s="36"/>
    </row>
    <row r="20" spans="1:14" s="3" customFormat="1" ht="15.6" outlineLevel="2">
      <c r="A20" s="163" t="s">
        <v>31</v>
      </c>
      <c r="B20" s="213"/>
      <c r="C20" s="36"/>
      <c r="D20" s="36"/>
      <c r="E20" s="36"/>
      <c r="F20" s="36"/>
      <c r="G20" s="36"/>
      <c r="H20" s="36"/>
      <c r="I20" s="36"/>
      <c r="J20" s="36"/>
      <c r="K20" s="36"/>
    </row>
    <row r="21" spans="1:14" s="3" customFormat="1" outlineLevel="2">
      <c r="A21" s="229" t="s">
        <v>30</v>
      </c>
      <c r="B21" s="244" t="s">
        <v>76</v>
      </c>
      <c r="C21" s="36"/>
      <c r="D21" s="36"/>
      <c r="E21" s="36"/>
      <c r="F21" s="36"/>
      <c r="G21" s="36"/>
      <c r="J21" s="36"/>
      <c r="K21" s="36"/>
    </row>
    <row r="22" spans="1:14" s="231" customFormat="1" ht="31.2" customHeight="1" outlineLevel="2">
      <c r="A22" s="230" t="s">
        <v>73</v>
      </c>
      <c r="B22" s="245" t="s">
        <v>76</v>
      </c>
      <c r="C22" s="234"/>
      <c r="D22" s="234"/>
      <c r="E22" s="234"/>
      <c r="F22" s="234"/>
      <c r="G22" s="234"/>
      <c r="H22" s="237"/>
      <c r="J22" s="234"/>
      <c r="K22" s="234"/>
      <c r="N22" s="235"/>
    </row>
    <row r="23" spans="1:14" s="3" customFormat="1" ht="19.8" customHeight="1" outlineLevel="2">
      <c r="A23" s="314" t="s">
        <v>19</v>
      </c>
      <c r="B23" s="244" t="s">
        <v>76</v>
      </c>
      <c r="C23" s="36"/>
      <c r="D23" s="36"/>
      <c r="E23" s="36"/>
      <c r="F23" s="36"/>
      <c r="G23" s="36"/>
      <c r="J23" s="36"/>
      <c r="K23" s="36"/>
    </row>
    <row r="24" spans="1:14" s="3" customFormat="1" ht="12.6" customHeight="1" outlineLevel="2">
      <c r="A24" s="314"/>
      <c r="B24" s="239"/>
      <c r="K24" s="36"/>
    </row>
    <row r="25" spans="1:14" s="3" customFormat="1" ht="15.6" outlineLevel="2">
      <c r="A25" s="163" t="s">
        <v>32</v>
      </c>
      <c r="B25" s="239"/>
      <c r="K25" s="36"/>
    </row>
    <row r="26" spans="1:14" s="3" customFormat="1" outlineLevel="2">
      <c r="A26" s="314" t="s">
        <v>20</v>
      </c>
      <c r="B26" s="240" t="s">
        <v>76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4" s="6" customFormat="1" ht="14.4" customHeight="1" outlineLevel="2">
      <c r="A27" s="314"/>
      <c r="B27" s="246"/>
      <c r="C27" s="34"/>
      <c r="D27" s="34"/>
      <c r="E27" s="34"/>
      <c r="F27" s="34"/>
      <c r="G27" s="34"/>
      <c r="H27" s="34"/>
      <c r="I27" s="34"/>
      <c r="J27" s="34"/>
      <c r="K27" s="34"/>
      <c r="L27" s="39"/>
    </row>
    <row r="28" spans="1:14" s="6" customFormat="1" ht="15.6" outlineLevel="2">
      <c r="A28" s="163" t="s">
        <v>33</v>
      </c>
      <c r="B28" s="246"/>
      <c r="C28" s="34"/>
      <c r="D28" s="34"/>
      <c r="E28" s="34"/>
      <c r="F28" s="34"/>
      <c r="G28" s="34"/>
      <c r="H28" s="34"/>
      <c r="I28" s="34"/>
      <c r="J28" s="34"/>
      <c r="K28" s="34"/>
      <c r="L28" s="39"/>
    </row>
    <row r="29" spans="1:14" s="3" customFormat="1" outlineLevel="2">
      <c r="A29" s="229" t="s">
        <v>21</v>
      </c>
      <c r="B29" s="240" t="s">
        <v>76</v>
      </c>
      <c r="C29" s="36"/>
      <c r="D29" s="36"/>
      <c r="E29" s="36"/>
      <c r="F29" s="36"/>
      <c r="G29" s="36"/>
      <c r="H29" s="36"/>
      <c r="I29" s="36"/>
      <c r="J29" s="36"/>
      <c r="K29" s="36"/>
      <c r="L29" s="41"/>
    </row>
    <row r="30" spans="1:14" s="3" customFormat="1" ht="29.4" customHeight="1" outlineLevel="2">
      <c r="A30" s="229" t="s">
        <v>22</v>
      </c>
      <c r="B30" s="240" t="s">
        <v>76</v>
      </c>
      <c r="C30" s="36"/>
      <c r="D30" s="36"/>
      <c r="E30" s="36"/>
      <c r="F30" s="36"/>
      <c r="G30" s="36"/>
      <c r="H30" s="36"/>
      <c r="I30" s="36"/>
      <c r="J30" s="36"/>
      <c r="K30" s="36"/>
      <c r="L30" s="16"/>
    </row>
    <row r="31" spans="1:14" s="3" customFormat="1" ht="12" customHeight="1" outlineLevel="2">
      <c r="A31" s="229"/>
      <c r="B31" s="247"/>
      <c r="C31" s="36"/>
      <c r="D31" s="36"/>
      <c r="E31" s="36"/>
      <c r="F31" s="36"/>
      <c r="G31" s="36"/>
      <c r="H31" s="36"/>
      <c r="I31" s="36"/>
      <c r="J31" s="36"/>
      <c r="K31" s="36"/>
      <c r="L31" s="16"/>
    </row>
    <row r="32" spans="1:14" s="3" customFormat="1" ht="15.6" customHeight="1">
      <c r="A32" s="229"/>
      <c r="B32" s="239"/>
      <c r="K32" s="36"/>
    </row>
    <row r="33" spans="1:12" s="3" customFormat="1" ht="15.6">
      <c r="A33" s="277" t="s">
        <v>24</v>
      </c>
      <c r="B33" s="248"/>
      <c r="C33" s="36"/>
      <c r="D33" s="36"/>
      <c r="E33" s="36"/>
      <c r="F33" s="36"/>
      <c r="G33" s="36"/>
      <c r="H33" s="36"/>
      <c r="I33" s="36"/>
      <c r="J33" s="36"/>
      <c r="K33" s="36"/>
      <c r="L33" s="16"/>
    </row>
    <row r="34" spans="1:12" s="3" customFormat="1" outlineLevel="1">
      <c r="A34" s="144" t="s">
        <v>16</v>
      </c>
      <c r="B34" s="161" t="s">
        <v>15</v>
      </c>
      <c r="C34" s="36"/>
      <c r="D34" s="36"/>
      <c r="E34" s="36"/>
      <c r="F34" s="36"/>
      <c r="G34" s="36"/>
      <c r="H34" s="36"/>
      <c r="I34" s="36"/>
      <c r="J34" s="36"/>
      <c r="K34" s="36"/>
      <c r="L34" s="16"/>
    </row>
    <row r="35" spans="1:12" s="3" customFormat="1" ht="15.6" outlineLevel="1">
      <c r="A35" s="163" t="s">
        <v>37</v>
      </c>
      <c r="B35" s="162"/>
      <c r="C35" s="36"/>
      <c r="D35" s="36"/>
      <c r="E35" s="36"/>
      <c r="F35" s="36"/>
      <c r="G35" s="36"/>
      <c r="H35" s="36"/>
      <c r="I35" s="36"/>
      <c r="J35" s="36"/>
      <c r="K35" s="36"/>
      <c r="L35" s="16"/>
    </row>
    <row r="36" spans="1:12" s="3" customFormat="1" ht="14.4" customHeight="1" outlineLevel="2">
      <c r="A36" s="229" t="s">
        <v>25</v>
      </c>
      <c r="B36" s="261" t="s">
        <v>76</v>
      </c>
      <c r="C36" s="36"/>
      <c r="D36" s="36"/>
      <c r="E36" s="36"/>
      <c r="F36" s="36"/>
      <c r="G36" s="36"/>
      <c r="H36" s="36"/>
      <c r="I36" s="36"/>
      <c r="J36" s="36"/>
      <c r="K36" s="36"/>
      <c r="L36" s="16"/>
    </row>
    <row r="37" spans="1:12" s="3" customFormat="1" ht="15" customHeight="1" outlineLevel="2">
      <c r="A37" s="229" t="s">
        <v>27</v>
      </c>
      <c r="B37" s="261" t="s">
        <v>76</v>
      </c>
      <c r="C37" s="36"/>
      <c r="D37" s="36"/>
      <c r="E37" s="36"/>
      <c r="F37" s="36"/>
      <c r="G37" s="36"/>
      <c r="H37" s="36"/>
      <c r="I37" s="36"/>
      <c r="J37" s="36"/>
      <c r="K37" s="36"/>
      <c r="L37" s="16"/>
    </row>
    <row r="38" spans="1:12" s="3" customFormat="1" ht="28.8" hidden="1" outlineLevel="2">
      <c r="A38" s="254" t="s">
        <v>26</v>
      </c>
      <c r="B38" s="261" t="s">
        <v>76</v>
      </c>
      <c r="C38" s="36"/>
      <c r="D38" s="36"/>
      <c r="E38" s="36"/>
      <c r="F38" s="36"/>
      <c r="G38" s="36"/>
      <c r="H38" s="36"/>
      <c r="K38" s="36"/>
      <c r="L38" s="16"/>
    </row>
    <row r="39" spans="1:12" s="3" customFormat="1" outlineLevel="2">
      <c r="A39" s="254"/>
      <c r="B39" s="257"/>
      <c r="C39" s="16"/>
      <c r="D39" s="36"/>
      <c r="E39" s="36"/>
      <c r="F39" s="36"/>
      <c r="G39" s="36"/>
      <c r="H39" s="36"/>
      <c r="I39" s="255"/>
      <c r="K39" s="16"/>
      <c r="L39" s="16"/>
    </row>
    <row r="40" spans="1:12" s="3" customFormat="1" ht="15.6" outlineLevel="2">
      <c r="A40" s="163" t="s">
        <v>38</v>
      </c>
      <c r="B40" s="247"/>
      <c r="C40" s="33"/>
      <c r="D40" s="33"/>
      <c r="E40" s="33"/>
      <c r="F40" s="33"/>
      <c r="G40" s="33"/>
      <c r="H40" s="33"/>
      <c r="I40" s="165"/>
      <c r="J40" s="33"/>
      <c r="K40" s="33"/>
      <c r="L40" s="33"/>
    </row>
    <row r="41" spans="1:12" s="3" customFormat="1" ht="26.4" customHeight="1" outlineLevel="2">
      <c r="A41" s="229" t="s">
        <v>82</v>
      </c>
      <c r="B41" s="261" t="s">
        <v>76</v>
      </c>
      <c r="C41" s="36"/>
      <c r="D41" s="36"/>
      <c r="E41" s="36"/>
      <c r="F41" s="36"/>
      <c r="G41" s="36"/>
      <c r="H41" s="36"/>
      <c r="I41" s="165"/>
      <c r="J41" s="36"/>
      <c r="K41" s="36"/>
      <c r="L41" s="41"/>
    </row>
    <row r="42" spans="1:12" s="3" customFormat="1" outlineLevel="2">
      <c r="A42" s="229"/>
      <c r="B42" s="247"/>
      <c r="C42" s="36"/>
      <c r="D42" s="36"/>
      <c r="E42" s="36"/>
      <c r="F42" s="36"/>
      <c r="G42" s="36"/>
      <c r="H42" s="36"/>
      <c r="I42" s="40"/>
      <c r="J42" s="36"/>
      <c r="K42" s="36"/>
      <c r="L42" s="41"/>
    </row>
    <row r="43" spans="1:12" s="3" customFormat="1" ht="15.6" outlineLevel="2">
      <c r="A43" s="163" t="s">
        <v>39</v>
      </c>
      <c r="B43" s="239"/>
      <c r="C43" s="36"/>
      <c r="D43" s="36"/>
      <c r="E43" s="36"/>
      <c r="F43" s="36"/>
      <c r="G43" s="36"/>
      <c r="H43" s="36"/>
      <c r="I43" s="40"/>
      <c r="J43" s="36"/>
      <c r="K43" s="36"/>
      <c r="L43" s="16"/>
    </row>
    <row r="44" spans="1:12" s="3" customFormat="1" outlineLevel="2">
      <c r="A44" s="229" t="s">
        <v>29</v>
      </c>
      <c r="B44" s="261" t="s">
        <v>76</v>
      </c>
      <c r="C44" s="36"/>
      <c r="D44" s="36"/>
      <c r="E44" s="36"/>
      <c r="F44" s="36"/>
      <c r="G44" s="36"/>
      <c r="H44" s="36"/>
      <c r="I44" s="165"/>
      <c r="J44" s="36"/>
      <c r="K44" s="36"/>
      <c r="L44" s="16"/>
    </row>
    <row r="45" spans="1:12" s="3" customFormat="1" outlineLevel="2">
      <c r="A45" s="229" t="s">
        <v>42</v>
      </c>
      <c r="B45" s="261" t="s">
        <v>76</v>
      </c>
      <c r="C45" s="36"/>
      <c r="D45" s="36"/>
      <c r="E45" s="36"/>
      <c r="F45" s="36"/>
      <c r="G45" s="36"/>
      <c r="H45" s="36"/>
      <c r="I45" s="166"/>
      <c r="J45" s="36"/>
      <c r="K45" s="36"/>
      <c r="L45" s="16"/>
    </row>
    <row r="46" spans="1:12" s="3" customFormat="1" outlineLevel="2">
      <c r="A46" s="180" t="s">
        <v>83</v>
      </c>
      <c r="B46" s="261" t="s">
        <v>76</v>
      </c>
      <c r="C46" s="36"/>
      <c r="D46" s="36"/>
      <c r="E46" s="36"/>
      <c r="F46" s="36"/>
      <c r="G46" s="36"/>
      <c r="H46" s="36"/>
      <c r="I46" s="166"/>
      <c r="J46" s="36"/>
      <c r="K46" s="36"/>
      <c r="L46" s="16"/>
    </row>
    <row r="47" spans="1:12" s="3" customFormat="1" outlineLevel="2">
      <c r="A47" s="236" t="s">
        <v>63</v>
      </c>
      <c r="B47" s="261" t="s">
        <v>76</v>
      </c>
      <c r="C47" s="36"/>
      <c r="D47" s="36"/>
      <c r="E47" s="36"/>
      <c r="F47" s="36"/>
      <c r="G47" s="36"/>
      <c r="H47" s="36"/>
      <c r="I47" s="166"/>
      <c r="J47" s="36"/>
      <c r="K47" s="36"/>
      <c r="L47" s="16"/>
    </row>
    <row r="48" spans="1:12" s="3" customFormat="1" outlineLevel="2">
      <c r="A48" s="230" t="s">
        <v>64</v>
      </c>
      <c r="B48" s="261" t="s">
        <v>76</v>
      </c>
      <c r="C48" s="36"/>
      <c r="D48" s="36"/>
      <c r="E48" s="36"/>
      <c r="F48" s="36"/>
      <c r="H48" s="36"/>
      <c r="I48" s="166"/>
      <c r="J48" s="36"/>
      <c r="K48" s="36"/>
      <c r="L48" s="16"/>
    </row>
    <row r="49" spans="1:12" s="3" customFormat="1" outlineLevel="2">
      <c r="A49" s="262" t="s">
        <v>65</v>
      </c>
      <c r="B49" s="261" t="s">
        <v>76</v>
      </c>
      <c r="C49" s="36"/>
      <c r="D49" s="36"/>
      <c r="E49" s="36"/>
      <c r="F49" s="36"/>
      <c r="H49" s="36"/>
      <c r="I49" s="166"/>
      <c r="J49" s="36"/>
      <c r="K49" s="36"/>
      <c r="L49" s="16"/>
    </row>
    <row r="50" spans="1:12" s="3" customFormat="1" outlineLevel="2">
      <c r="A50" s="230" t="s">
        <v>66</v>
      </c>
      <c r="B50" s="261" t="s">
        <v>76</v>
      </c>
      <c r="C50" s="36"/>
      <c r="D50" s="36"/>
      <c r="E50" s="36"/>
      <c r="F50" s="36"/>
      <c r="H50" s="36"/>
      <c r="I50" s="166"/>
      <c r="J50" s="36"/>
      <c r="K50" s="36"/>
      <c r="L50" s="16"/>
    </row>
    <row r="51" spans="1:12" s="3" customFormat="1" ht="15" customHeight="1" outlineLevel="2">
      <c r="A51" s="180"/>
      <c r="B51" s="239"/>
      <c r="I51" s="164"/>
      <c r="K51" s="36"/>
      <c r="L51" s="16"/>
    </row>
    <row r="52" spans="1:12" s="3" customFormat="1" ht="15.6" outlineLevel="2">
      <c r="A52" s="163" t="s">
        <v>34</v>
      </c>
      <c r="B52" s="239"/>
      <c r="C52" s="33"/>
      <c r="D52" s="33"/>
      <c r="E52" s="33"/>
      <c r="F52" s="33"/>
      <c r="G52" s="33"/>
      <c r="H52" s="33"/>
      <c r="I52" s="167"/>
      <c r="J52" s="33"/>
      <c r="K52" s="33"/>
      <c r="L52" s="16"/>
    </row>
    <row r="53" spans="1:12" s="3" customFormat="1" outlineLevel="2">
      <c r="A53" s="229" t="s">
        <v>58</v>
      </c>
      <c r="B53" s="261" t="s">
        <v>76</v>
      </c>
      <c r="C53" s="36"/>
      <c r="D53" s="36"/>
      <c r="E53" s="36"/>
      <c r="F53" s="36"/>
      <c r="G53" s="36"/>
      <c r="H53" s="36"/>
      <c r="I53" s="165"/>
      <c r="J53" s="36"/>
      <c r="K53" s="36"/>
      <c r="L53" s="16"/>
    </row>
    <row r="54" spans="1:12" s="3" customFormat="1" ht="16.5" customHeight="1" outlineLevel="2">
      <c r="A54" s="229" t="s">
        <v>61</v>
      </c>
      <c r="B54" s="261" t="s">
        <v>76</v>
      </c>
      <c r="C54" s="36"/>
      <c r="D54" s="36"/>
      <c r="E54" s="36"/>
      <c r="F54" s="36"/>
      <c r="G54" s="36"/>
      <c r="H54" s="36"/>
      <c r="I54" s="166"/>
      <c r="J54" s="36"/>
      <c r="K54" s="36"/>
      <c r="L54" s="16"/>
    </row>
    <row r="55" spans="1:12" s="3" customFormat="1" ht="18.45" customHeight="1" outlineLevel="2">
      <c r="A55" s="278" t="s">
        <v>23</v>
      </c>
      <c r="B55" s="261" t="s">
        <v>76</v>
      </c>
      <c r="C55" s="36"/>
      <c r="D55" s="36"/>
      <c r="E55" s="36"/>
      <c r="F55" s="36"/>
      <c r="G55" s="36"/>
      <c r="H55" s="36"/>
      <c r="I55" s="164"/>
      <c r="J55" s="36"/>
      <c r="K55" s="36"/>
      <c r="L55" s="16"/>
    </row>
    <row r="56" spans="1:12" s="3" customFormat="1" ht="18.45" customHeight="1" outlineLevel="2">
      <c r="A56" s="278"/>
      <c r="B56" s="248"/>
      <c r="C56" s="36"/>
      <c r="D56" s="36"/>
      <c r="E56" s="36"/>
      <c r="F56" s="36"/>
      <c r="G56" s="36"/>
      <c r="H56" s="36"/>
      <c r="I56" s="167"/>
      <c r="J56" s="36"/>
      <c r="K56" s="36"/>
      <c r="L56" s="16"/>
    </row>
    <row r="57" spans="1:12" s="3" customFormat="1" ht="15.45" customHeight="1" outlineLevel="2">
      <c r="A57" s="163" t="s">
        <v>40</v>
      </c>
      <c r="B57" s="248"/>
      <c r="C57" s="36"/>
      <c r="D57" s="36"/>
      <c r="E57" s="36"/>
      <c r="F57" s="36"/>
      <c r="G57" s="36"/>
      <c r="H57" s="36"/>
      <c r="I57" s="165"/>
      <c r="J57" s="36"/>
      <c r="K57" s="36"/>
      <c r="L57" s="16"/>
    </row>
    <row r="58" spans="1:12" s="3" customFormat="1" ht="16.5" customHeight="1" outlineLevel="2">
      <c r="A58" s="260" t="s">
        <v>41</v>
      </c>
      <c r="B58" s="261" t="s">
        <v>76</v>
      </c>
      <c r="C58" s="36"/>
      <c r="D58" s="36"/>
      <c r="E58" s="36"/>
      <c r="F58" s="36"/>
      <c r="G58" s="36"/>
      <c r="H58" s="36"/>
      <c r="I58" s="164"/>
      <c r="J58" s="36"/>
      <c r="K58" s="36"/>
      <c r="L58" s="16"/>
    </row>
    <row r="59" spans="1:12" s="3" customFormat="1" ht="16.5" customHeight="1" outlineLevel="2">
      <c r="A59" s="260" t="s">
        <v>87</v>
      </c>
      <c r="B59" s="261" t="s">
        <v>76</v>
      </c>
      <c r="C59" s="36"/>
      <c r="D59" s="36"/>
      <c r="E59" s="36"/>
      <c r="F59" s="36"/>
      <c r="G59" s="36"/>
      <c r="H59" s="36"/>
      <c r="I59" s="164"/>
      <c r="J59" s="36"/>
      <c r="K59" s="36"/>
      <c r="L59" s="16"/>
    </row>
    <row r="60" spans="1:12" s="3" customFormat="1" ht="32.4" customHeight="1" outlineLevel="2">
      <c r="A60" s="229" t="s">
        <v>85</v>
      </c>
      <c r="B60" s="261" t="s">
        <v>76</v>
      </c>
      <c r="C60" s="36"/>
      <c r="D60" s="36"/>
      <c r="E60" s="36"/>
      <c r="F60" s="36"/>
      <c r="G60" s="36"/>
      <c r="H60" s="36"/>
      <c r="I60" s="164"/>
      <c r="J60" s="36"/>
      <c r="K60" s="36"/>
      <c r="L60" s="16"/>
    </row>
    <row r="61" spans="1:12" s="3" customFormat="1" ht="27" customHeight="1" outlineLevel="2">
      <c r="A61" s="229" t="s">
        <v>84</v>
      </c>
      <c r="B61" s="261" t="s">
        <v>75</v>
      </c>
      <c r="C61" s="36"/>
      <c r="D61" s="36"/>
      <c r="E61" s="36"/>
      <c r="F61" s="36"/>
      <c r="G61" s="36"/>
      <c r="H61" s="36"/>
      <c r="I61" s="164"/>
      <c r="J61" s="36"/>
      <c r="K61" s="36"/>
      <c r="L61" s="16"/>
    </row>
    <row r="62" spans="1:12" s="3" customFormat="1" ht="16.8" customHeight="1" outlineLevel="2">
      <c r="A62" s="229" t="s">
        <v>86</v>
      </c>
      <c r="B62" s="261" t="s">
        <v>75</v>
      </c>
      <c r="C62" s="36"/>
      <c r="D62" s="36"/>
      <c r="E62" s="36"/>
      <c r="F62" s="36"/>
      <c r="G62" s="36"/>
      <c r="H62" s="36"/>
      <c r="I62" s="164"/>
      <c r="J62" s="36"/>
      <c r="K62" s="36"/>
      <c r="L62" s="16"/>
    </row>
    <row r="63" spans="1:12" s="3" customFormat="1" ht="12.45" customHeight="1">
      <c r="A63" s="229"/>
      <c r="B63" s="248"/>
      <c r="C63" s="36"/>
      <c r="D63" s="36"/>
      <c r="E63" s="36"/>
      <c r="F63" s="36"/>
      <c r="G63" s="36"/>
      <c r="H63" s="36"/>
      <c r="I63" s="164"/>
      <c r="J63" s="36"/>
      <c r="K63" s="36"/>
      <c r="L63" s="16"/>
    </row>
    <row r="64" spans="1:12" s="3" customFormat="1" ht="15.6">
      <c r="A64" s="277" t="s">
        <v>43</v>
      </c>
      <c r="B64" s="248"/>
      <c r="C64" s="36"/>
      <c r="D64" s="36"/>
      <c r="E64" s="36"/>
      <c r="F64" s="36"/>
      <c r="G64" s="36"/>
      <c r="H64" s="36"/>
      <c r="I64" s="164"/>
      <c r="J64" s="36"/>
      <c r="K64" s="36"/>
      <c r="L64" s="16"/>
    </row>
    <row r="65" spans="1:12" s="3" customFormat="1" outlineLevel="1">
      <c r="A65" s="144" t="s">
        <v>16</v>
      </c>
      <c r="B65" s="161" t="s">
        <v>15</v>
      </c>
      <c r="C65" s="36"/>
      <c r="D65" s="36"/>
      <c r="E65" s="36"/>
      <c r="F65" s="36"/>
      <c r="G65" s="36"/>
      <c r="H65" s="36"/>
      <c r="J65" s="36"/>
      <c r="K65" s="36"/>
      <c r="L65" s="16"/>
    </row>
    <row r="66" spans="1:12" s="3" customFormat="1" outlineLevel="1">
      <c r="A66" s="229" t="s">
        <v>44</v>
      </c>
      <c r="B66" s="240" t="s">
        <v>76</v>
      </c>
      <c r="C66" s="36"/>
      <c r="D66" s="36"/>
      <c r="E66" s="36"/>
      <c r="F66" s="36"/>
      <c r="G66" s="36"/>
      <c r="H66" s="36"/>
      <c r="J66" s="36"/>
      <c r="K66" s="36"/>
      <c r="L66" s="41"/>
    </row>
    <row r="67" spans="1:12" s="3" customFormat="1" outlineLevel="1">
      <c r="A67" s="229" t="s">
        <v>45</v>
      </c>
      <c r="B67" s="240" t="s">
        <v>76</v>
      </c>
      <c r="C67" s="36"/>
      <c r="D67" s="36"/>
      <c r="E67" s="36"/>
      <c r="F67" s="36"/>
      <c r="G67" s="36"/>
      <c r="H67" s="36"/>
      <c r="J67" s="36"/>
      <c r="K67" s="36"/>
      <c r="L67" s="16"/>
    </row>
    <row r="68" spans="1:12" s="3" customFormat="1" outlineLevel="1">
      <c r="A68" s="230" t="s">
        <v>46</v>
      </c>
      <c r="B68" s="240" t="s">
        <v>76</v>
      </c>
      <c r="C68" s="36"/>
      <c r="D68" s="36"/>
      <c r="E68" s="36"/>
      <c r="F68" s="36"/>
      <c r="G68" s="36"/>
      <c r="H68" s="36"/>
      <c r="J68" s="36"/>
      <c r="K68" s="36"/>
      <c r="L68" s="16"/>
    </row>
    <row r="69" spans="1:12" s="3" customFormat="1" outlineLevel="1">
      <c r="A69" s="230" t="s">
        <v>47</v>
      </c>
      <c r="B69" s="240" t="s">
        <v>76</v>
      </c>
      <c r="C69" s="36"/>
      <c r="D69" s="36"/>
      <c r="E69" s="36"/>
      <c r="F69" s="36"/>
      <c r="G69" s="36"/>
      <c r="H69" s="36"/>
      <c r="J69" s="36"/>
      <c r="K69" s="36"/>
      <c r="L69" s="16"/>
    </row>
    <row r="70" spans="1:12" s="3" customFormat="1" outlineLevel="1">
      <c r="A70" s="230" t="s">
        <v>48</v>
      </c>
      <c r="B70" s="240" t="s">
        <v>76</v>
      </c>
      <c r="C70" s="36"/>
      <c r="D70" s="36"/>
      <c r="E70" s="36"/>
      <c r="F70" s="36"/>
      <c r="G70" s="36"/>
      <c r="H70" s="36"/>
      <c r="I70" s="40"/>
      <c r="J70" s="36"/>
      <c r="K70" s="36"/>
      <c r="L70" s="16"/>
    </row>
    <row r="71" spans="1:12" s="3" customFormat="1" outlineLevel="1">
      <c r="A71" s="230"/>
      <c r="B71" s="240"/>
      <c r="C71" s="36"/>
      <c r="D71" s="36"/>
      <c r="E71" s="36"/>
      <c r="F71" s="36"/>
      <c r="G71" s="36"/>
      <c r="H71" s="36"/>
      <c r="I71" s="40"/>
      <c r="J71" s="36"/>
      <c r="K71" s="36"/>
      <c r="L71" s="16"/>
    </row>
    <row r="72" spans="1:12" s="3" customFormat="1" ht="16.2" customHeight="1" outlineLevel="1">
      <c r="A72" s="229" t="s">
        <v>59</v>
      </c>
      <c r="B72" s="240" t="s">
        <v>76</v>
      </c>
      <c r="C72" s="36"/>
      <c r="D72" s="36"/>
      <c r="E72" s="36"/>
      <c r="F72" s="36"/>
      <c r="G72" s="36"/>
      <c r="H72" s="36"/>
      <c r="I72" s="40"/>
      <c r="J72" s="36"/>
      <c r="K72" s="36"/>
      <c r="L72" s="16"/>
    </row>
    <row r="73" spans="1:12" s="3" customFormat="1" ht="18.600000000000001" customHeight="1" outlineLevel="1">
      <c r="A73" s="229" t="s">
        <v>51</v>
      </c>
      <c r="B73" s="240" t="s">
        <v>76</v>
      </c>
      <c r="C73" s="36"/>
      <c r="D73" s="36"/>
      <c r="E73" s="36"/>
      <c r="F73" s="36"/>
      <c r="G73" s="36"/>
      <c r="H73" s="36"/>
      <c r="I73" s="40"/>
      <c r="J73" s="36"/>
      <c r="K73" s="36"/>
      <c r="L73" s="16"/>
    </row>
    <row r="74" spans="1:12" s="3" customFormat="1" ht="15" customHeight="1" outlineLevel="1">
      <c r="A74" s="229" t="s">
        <v>60</v>
      </c>
      <c r="B74" s="240" t="s">
        <v>76</v>
      </c>
      <c r="C74" s="36"/>
      <c r="D74" s="36"/>
      <c r="E74" s="36"/>
      <c r="F74" s="36"/>
      <c r="G74" s="36"/>
      <c r="H74" s="36"/>
      <c r="I74" s="36"/>
      <c r="J74" s="36"/>
      <c r="K74" s="36"/>
      <c r="L74" s="16"/>
    </row>
    <row r="75" spans="1:12" s="3" customFormat="1" ht="15" customHeight="1" outlineLevel="1">
      <c r="A75" s="229"/>
      <c r="B75" s="239"/>
      <c r="C75" s="36"/>
      <c r="D75" s="36"/>
      <c r="E75" s="36"/>
      <c r="F75" s="36"/>
      <c r="G75" s="36"/>
      <c r="H75" s="36"/>
      <c r="I75" s="36"/>
      <c r="J75" s="36"/>
      <c r="K75" s="36"/>
      <c r="L75" s="16"/>
    </row>
    <row r="76" spans="1:12" s="3" customFormat="1" ht="14.7" customHeight="1" outlineLevel="1">
      <c r="A76" s="163" t="s">
        <v>54</v>
      </c>
      <c r="B76" s="247"/>
      <c r="C76" s="36"/>
      <c r="D76" s="36"/>
      <c r="E76" s="36"/>
      <c r="F76" s="36"/>
      <c r="G76" s="36"/>
      <c r="H76" s="36"/>
      <c r="I76" s="36"/>
      <c r="J76" s="36"/>
      <c r="K76" s="36"/>
      <c r="L76" s="16"/>
    </row>
    <row r="77" spans="1:12" s="3" customFormat="1" ht="13.8" customHeight="1" outlineLevel="1">
      <c r="A77" s="229" t="s">
        <v>49</v>
      </c>
      <c r="B77" s="240" t="s">
        <v>76</v>
      </c>
      <c r="C77" s="36"/>
      <c r="D77" s="36"/>
      <c r="E77" s="36"/>
      <c r="F77" s="36"/>
      <c r="G77" s="36"/>
      <c r="H77" s="36"/>
      <c r="I77" s="36"/>
      <c r="J77" s="36"/>
      <c r="K77" s="36"/>
      <c r="L77" s="16"/>
    </row>
    <row r="78" spans="1:12" s="3" customFormat="1" outlineLevel="1">
      <c r="A78" s="229" t="s">
        <v>50</v>
      </c>
      <c r="B78" s="240" t="s">
        <v>76</v>
      </c>
      <c r="C78" s="36"/>
      <c r="D78" s="33"/>
      <c r="E78" s="33"/>
      <c r="F78" s="33"/>
      <c r="G78" s="33"/>
      <c r="H78" s="33"/>
      <c r="I78" s="33"/>
      <c r="J78" s="33"/>
      <c r="K78" s="33"/>
      <c r="L78" s="16"/>
    </row>
    <row r="79" spans="1:12" s="3" customFormat="1" outlineLevel="1">
      <c r="A79" s="229" t="s">
        <v>71</v>
      </c>
      <c r="B79" s="240" t="s">
        <v>76</v>
      </c>
      <c r="C79" s="36"/>
      <c r="D79" s="36"/>
      <c r="E79" s="36"/>
      <c r="F79" s="36"/>
      <c r="G79" s="36"/>
      <c r="H79" s="36"/>
      <c r="I79" s="40"/>
      <c r="J79" s="36"/>
      <c r="K79" s="36"/>
      <c r="L79" s="16"/>
    </row>
    <row r="80" spans="1:12" s="3" customFormat="1" ht="18.45" customHeight="1" outlineLevel="1">
      <c r="A80" s="163" t="s">
        <v>55</v>
      </c>
      <c r="B80" s="239"/>
      <c r="C80" s="42"/>
      <c r="D80" s="42"/>
      <c r="E80" s="42"/>
      <c r="F80" s="42"/>
      <c r="G80" s="42"/>
      <c r="H80" s="42"/>
      <c r="I80" s="40"/>
      <c r="J80" s="42"/>
      <c r="K80" s="16"/>
      <c r="L80" s="16"/>
    </row>
    <row r="81" spans="1:12" s="3" customFormat="1" outlineLevel="1">
      <c r="A81" s="229" t="s">
        <v>52</v>
      </c>
      <c r="B81" s="240" t="s">
        <v>76</v>
      </c>
      <c r="C81" s="42"/>
      <c r="D81" s="42"/>
      <c r="E81" s="42"/>
      <c r="F81" s="42"/>
      <c r="G81" s="42"/>
      <c r="H81" s="42"/>
      <c r="I81" s="38"/>
      <c r="J81" s="42"/>
      <c r="K81" s="16"/>
      <c r="L81" s="16"/>
    </row>
    <row r="82" spans="1:12" s="3" customFormat="1" outlineLevel="1">
      <c r="A82" s="314" t="s">
        <v>53</v>
      </c>
      <c r="B82" s="240" t="s">
        <v>76</v>
      </c>
      <c r="C82" s="42"/>
      <c r="D82" s="42"/>
      <c r="E82" s="42"/>
      <c r="F82" s="42"/>
      <c r="G82" s="42"/>
      <c r="H82" s="42"/>
      <c r="I82" s="40"/>
      <c r="J82" s="42"/>
      <c r="K82" s="16"/>
      <c r="L82" s="16"/>
    </row>
    <row r="83" spans="1:12" s="3" customFormat="1" ht="12" customHeight="1" outlineLevel="1">
      <c r="A83" s="314"/>
      <c r="B83" s="239"/>
      <c r="C83" s="42"/>
      <c r="D83" s="42"/>
      <c r="E83" s="42"/>
      <c r="F83" s="42"/>
      <c r="G83" s="42"/>
      <c r="H83" s="42"/>
      <c r="I83" s="40"/>
      <c r="J83" s="42"/>
    </row>
    <row r="84" spans="1:12" s="3" customFormat="1" ht="15.6" outlineLevel="1">
      <c r="A84" s="163" t="s">
        <v>56</v>
      </c>
      <c r="B84" s="249"/>
      <c r="C84" s="16"/>
      <c r="D84" s="36"/>
      <c r="E84" s="36"/>
      <c r="F84" s="36"/>
      <c r="G84" s="36"/>
      <c r="H84" s="36"/>
      <c r="I84" s="40"/>
      <c r="J84" s="16"/>
      <c r="K84" s="16"/>
      <c r="L84" s="16"/>
    </row>
    <row r="85" spans="1:12" s="3" customFormat="1" outlineLevel="1">
      <c r="A85" s="229" t="s">
        <v>57</v>
      </c>
      <c r="B85" s="240" t="s">
        <v>76</v>
      </c>
      <c r="C85" s="16"/>
      <c r="D85" s="16"/>
      <c r="E85" s="16"/>
      <c r="F85" s="16"/>
      <c r="G85" s="16"/>
      <c r="H85" s="16"/>
      <c r="J85" s="16"/>
      <c r="K85" s="16"/>
      <c r="L85" s="16"/>
    </row>
    <row r="86" spans="1:12" s="2" customFormat="1" outlineLevel="1">
      <c r="A86" s="229" t="s">
        <v>28</v>
      </c>
      <c r="B86" s="240" t="s">
        <v>76</v>
      </c>
      <c r="C86" s="46"/>
      <c r="D86" s="46"/>
      <c r="E86" s="46"/>
      <c r="F86" s="46"/>
      <c r="G86" s="46"/>
      <c r="H86" s="46"/>
      <c r="I86" s="3"/>
      <c r="J86" s="46"/>
      <c r="K86" s="46"/>
      <c r="L86" s="43"/>
    </row>
    <row r="87" spans="1:12" s="2" customFormat="1" outlineLevel="1">
      <c r="A87" s="229"/>
      <c r="B87" s="250"/>
      <c r="C87" s="44"/>
      <c r="D87" s="44"/>
      <c r="E87" s="44"/>
      <c r="F87" s="44"/>
      <c r="G87" s="44"/>
      <c r="H87" s="44"/>
      <c r="I87" s="44"/>
      <c r="J87" s="44"/>
      <c r="K87" s="44"/>
      <c r="L87" s="43"/>
    </row>
    <row r="88" spans="1:12" s="2" customFormat="1">
      <c r="A88" s="229"/>
      <c r="B88" s="239"/>
      <c r="C88" s="44"/>
      <c r="D88" s="44"/>
      <c r="E88" s="44"/>
      <c r="F88" s="44"/>
      <c r="G88" s="44"/>
      <c r="H88" s="44"/>
      <c r="I88" s="44"/>
      <c r="J88" s="44"/>
      <c r="K88" s="44"/>
      <c r="L88" s="43"/>
    </row>
    <row r="89" spans="1:12" s="2" customFormat="1">
      <c r="B89" s="258"/>
      <c r="C89" s="44"/>
      <c r="D89" s="44"/>
      <c r="E89" s="44"/>
      <c r="F89" s="44"/>
      <c r="G89" s="44"/>
      <c r="H89" s="44"/>
      <c r="I89" s="44"/>
      <c r="J89" s="44"/>
      <c r="K89" s="44"/>
      <c r="L89" s="43"/>
    </row>
    <row r="90" spans="1:12" s="2" customFormat="1">
      <c r="A90" s="48"/>
      <c r="B90" s="250"/>
      <c r="C90" s="44"/>
      <c r="D90" s="44"/>
      <c r="E90" s="44"/>
      <c r="F90" s="44"/>
      <c r="G90" s="44"/>
      <c r="H90" s="44"/>
      <c r="I90" s="44"/>
      <c r="J90" s="44"/>
      <c r="K90" s="44"/>
      <c r="L90" s="43"/>
    </row>
    <row r="91" spans="1:12" s="2" customFormat="1">
      <c r="A91" s="47"/>
      <c r="B91" s="250"/>
      <c r="C91" s="44"/>
      <c r="D91" s="44"/>
      <c r="E91" s="44"/>
      <c r="F91" s="44"/>
      <c r="G91" s="44"/>
      <c r="H91" s="44"/>
      <c r="I91" s="44"/>
      <c r="J91" s="44"/>
      <c r="K91" s="44"/>
      <c r="L91" s="43"/>
    </row>
    <row r="92" spans="1:12" s="2" customFormat="1">
      <c r="A92" s="48"/>
      <c r="B92" s="250"/>
      <c r="C92" s="44"/>
      <c r="D92" s="44"/>
      <c r="E92" s="44"/>
      <c r="F92" s="44"/>
      <c r="G92" s="44"/>
      <c r="H92" s="44"/>
      <c r="I92" s="44"/>
      <c r="J92" s="44"/>
      <c r="K92" s="44"/>
      <c r="L92" s="43"/>
    </row>
    <row r="93" spans="1:12" s="3" customFormat="1">
      <c r="A93" s="16"/>
      <c r="B93" s="257"/>
      <c r="C93" s="16"/>
      <c r="D93" s="36"/>
      <c r="E93" s="36"/>
      <c r="F93" s="36"/>
      <c r="G93" s="36"/>
      <c r="H93" s="36"/>
      <c r="I93" s="16"/>
      <c r="J93" s="16"/>
      <c r="K93" s="16"/>
      <c r="L93" s="16"/>
    </row>
    <row r="94" spans="1:12" s="3" customFormat="1">
      <c r="A94" s="32"/>
      <c r="B94" s="249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1:12" s="3" customFormat="1">
      <c r="A95" s="32"/>
      <c r="B95" s="249"/>
      <c r="C95" s="33"/>
      <c r="D95" s="33"/>
      <c r="E95" s="33"/>
      <c r="F95" s="33"/>
      <c r="G95" s="33"/>
      <c r="H95" s="33"/>
      <c r="I95" s="33"/>
      <c r="J95" s="33"/>
      <c r="K95" s="33"/>
      <c r="L95" s="49"/>
    </row>
    <row r="96" spans="1:12" s="3" customFormat="1">
      <c r="A96" s="37"/>
      <c r="B96" s="247"/>
      <c r="C96" s="50"/>
      <c r="D96" s="50"/>
      <c r="E96" s="50"/>
      <c r="F96" s="50"/>
      <c r="G96" s="50"/>
      <c r="H96" s="50"/>
      <c r="I96" s="50"/>
      <c r="J96" s="50"/>
      <c r="K96" s="50"/>
      <c r="L96" s="49"/>
    </row>
    <row r="97" spans="1:12" s="3" customFormat="1">
      <c r="A97" s="35"/>
      <c r="B97" s="247"/>
      <c r="C97" s="50"/>
      <c r="D97" s="50"/>
      <c r="E97" s="50"/>
      <c r="F97" s="50"/>
      <c r="G97" s="50"/>
      <c r="H97" s="50"/>
      <c r="I97" s="50"/>
      <c r="J97" s="50"/>
      <c r="K97" s="50"/>
      <c r="L97" s="49"/>
    </row>
    <row r="98" spans="1:12" s="3" customFormat="1">
      <c r="A98" s="35"/>
      <c r="B98" s="247"/>
      <c r="C98" s="50"/>
      <c r="D98" s="50"/>
      <c r="E98" s="50"/>
      <c r="F98" s="50"/>
      <c r="G98" s="50"/>
      <c r="H98" s="50"/>
      <c r="I98" s="50"/>
      <c r="J98" s="50"/>
      <c r="K98" s="50"/>
      <c r="L98" s="49"/>
    </row>
    <row r="99" spans="1:12" s="3" customFormat="1">
      <c r="A99" s="37"/>
      <c r="B99" s="247"/>
      <c r="C99" s="50"/>
      <c r="D99" s="50"/>
      <c r="E99" s="50"/>
      <c r="F99" s="50"/>
      <c r="G99" s="50"/>
      <c r="H99" s="50"/>
      <c r="I99" s="50"/>
      <c r="J99" s="50"/>
      <c r="K99" s="50"/>
      <c r="L99" s="49"/>
    </row>
    <row r="100" spans="1:12" s="3" customFormat="1">
      <c r="A100" s="35"/>
      <c r="B100" s="247"/>
      <c r="C100" s="50"/>
      <c r="D100" s="50"/>
      <c r="E100" s="50"/>
      <c r="F100" s="50"/>
      <c r="G100" s="50"/>
      <c r="H100" s="50"/>
      <c r="I100" s="50"/>
      <c r="J100" s="50"/>
      <c r="K100" s="50"/>
      <c r="L100" s="49"/>
    </row>
    <row r="101" spans="1:12" s="3" customFormat="1">
      <c r="A101" s="37"/>
      <c r="B101" s="247"/>
      <c r="C101" s="50"/>
      <c r="D101" s="50"/>
      <c r="E101" s="50"/>
      <c r="F101" s="50"/>
      <c r="G101" s="50"/>
      <c r="H101" s="50"/>
      <c r="I101" s="10"/>
      <c r="J101" s="10"/>
      <c r="K101" s="10"/>
      <c r="L101" s="49"/>
    </row>
    <row r="102" spans="1:12" s="3" customFormat="1">
      <c r="A102" s="32"/>
      <c r="B102" s="249"/>
      <c r="C102" s="33"/>
      <c r="D102" s="33"/>
      <c r="E102" s="33"/>
      <c r="F102" s="33"/>
      <c r="G102" s="33"/>
      <c r="H102" s="33"/>
      <c r="I102" s="33"/>
      <c r="J102" s="33"/>
      <c r="K102" s="33"/>
      <c r="L102" s="49"/>
    </row>
    <row r="103" spans="1:12" s="3" customFormat="1">
      <c r="A103" s="37"/>
      <c r="B103" s="247"/>
      <c r="C103" s="50"/>
      <c r="D103" s="50"/>
      <c r="E103" s="50"/>
      <c r="F103" s="50"/>
      <c r="G103" s="50"/>
      <c r="H103" s="50"/>
      <c r="I103" s="50"/>
      <c r="J103" s="50"/>
      <c r="K103" s="50"/>
      <c r="L103" s="49"/>
    </row>
    <row r="104" spans="1:12" s="3" customFormat="1">
      <c r="A104" s="37"/>
      <c r="B104" s="247"/>
      <c r="C104" s="49"/>
      <c r="D104" s="49"/>
      <c r="E104" s="49"/>
      <c r="F104" s="49"/>
      <c r="G104" s="49"/>
      <c r="H104" s="49"/>
      <c r="I104" s="9"/>
      <c r="J104" s="9"/>
      <c r="K104" s="9"/>
      <c r="L104" s="49"/>
    </row>
    <row r="105" spans="1:12" s="3" customFormat="1">
      <c r="A105" s="32"/>
      <c r="B105" s="249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1:12" s="3" customFormat="1">
      <c r="A106" s="37"/>
      <c r="B106" s="247"/>
      <c r="C106" s="36"/>
      <c r="D106" s="36"/>
      <c r="E106" s="50"/>
      <c r="F106" s="50"/>
      <c r="G106" s="50"/>
      <c r="H106" s="50"/>
      <c r="I106" s="50"/>
      <c r="J106" s="50"/>
      <c r="K106" s="50"/>
      <c r="L106" s="36"/>
    </row>
    <row r="107" spans="1:12" s="3" customFormat="1">
      <c r="A107" s="35"/>
      <c r="B107" s="247"/>
      <c r="C107" s="36"/>
      <c r="D107" s="36"/>
      <c r="E107" s="50"/>
      <c r="F107" s="50"/>
      <c r="G107" s="50"/>
      <c r="H107" s="50"/>
      <c r="I107" s="50"/>
      <c r="J107" s="50"/>
      <c r="K107" s="50"/>
      <c r="L107" s="36"/>
    </row>
    <row r="108" spans="1:12" s="3" customFormat="1">
      <c r="A108" s="35"/>
      <c r="B108" s="247"/>
      <c r="C108" s="36"/>
      <c r="D108" s="36"/>
      <c r="E108" s="50"/>
      <c r="F108" s="50"/>
      <c r="G108" s="50"/>
      <c r="H108" s="50"/>
      <c r="I108" s="50"/>
      <c r="J108" s="50"/>
      <c r="K108" s="50"/>
      <c r="L108" s="16"/>
    </row>
    <row r="109" spans="1:12" s="3" customFormat="1">
      <c r="A109" s="35"/>
      <c r="B109" s="247"/>
      <c r="C109" s="36"/>
      <c r="D109" s="36"/>
      <c r="E109" s="50"/>
      <c r="F109" s="50"/>
      <c r="G109" s="50"/>
      <c r="H109" s="50"/>
      <c r="I109" s="50"/>
      <c r="J109" s="50"/>
      <c r="K109" s="50"/>
      <c r="L109" s="16"/>
    </row>
    <row r="110" spans="1:12" s="3" customFormat="1">
      <c r="A110" s="37"/>
      <c r="B110" s="247"/>
      <c r="C110" s="36"/>
      <c r="D110" s="36"/>
      <c r="E110" s="50"/>
      <c r="F110" s="50"/>
      <c r="G110" s="50"/>
      <c r="H110" s="50"/>
      <c r="I110" s="50"/>
      <c r="J110" s="50"/>
      <c r="K110" s="50"/>
      <c r="L110" s="16"/>
    </row>
    <row r="111" spans="1:12" s="3" customFormat="1">
      <c r="A111" s="35"/>
      <c r="B111" s="247"/>
      <c r="C111" s="36"/>
      <c r="D111" s="36"/>
      <c r="E111" s="50"/>
      <c r="F111" s="50"/>
      <c r="G111" s="50"/>
      <c r="H111" s="50"/>
      <c r="I111" s="50"/>
      <c r="J111" s="50"/>
      <c r="K111" s="50"/>
      <c r="L111" s="16"/>
    </row>
    <row r="112" spans="1:12" s="3" customFormat="1">
      <c r="A112" s="32"/>
      <c r="B112" s="249"/>
      <c r="C112" s="33"/>
      <c r="D112" s="33"/>
      <c r="E112" s="33"/>
      <c r="F112" s="33"/>
      <c r="G112" s="33"/>
      <c r="H112" s="33"/>
      <c r="I112" s="33"/>
      <c r="J112" s="33"/>
      <c r="K112" s="33"/>
      <c r="L112" s="16"/>
    </row>
    <row r="113" spans="1:12" s="3" customFormat="1">
      <c r="A113" s="51"/>
      <c r="B113" s="247"/>
      <c r="C113" s="36"/>
      <c r="D113" s="36"/>
      <c r="E113" s="36"/>
      <c r="F113" s="36"/>
      <c r="G113" s="36"/>
      <c r="H113" s="36"/>
      <c r="I113" s="36"/>
      <c r="J113" s="36"/>
      <c r="K113" s="36"/>
      <c r="L113" s="16"/>
    </row>
    <row r="114" spans="1:12" s="3" customFormat="1">
      <c r="A114" s="51"/>
      <c r="B114" s="247"/>
      <c r="C114" s="36"/>
      <c r="D114" s="36"/>
      <c r="E114" s="36"/>
      <c r="F114" s="36"/>
      <c r="G114" s="36"/>
      <c r="H114" s="36"/>
      <c r="I114" s="36"/>
      <c r="J114" s="36"/>
      <c r="K114" s="36"/>
      <c r="L114" s="16"/>
    </row>
    <row r="115" spans="1:12" s="3" customFormat="1">
      <c r="A115" s="51"/>
      <c r="B115" s="247"/>
      <c r="C115" s="36"/>
      <c r="D115" s="36"/>
      <c r="E115" s="36"/>
      <c r="F115" s="36"/>
      <c r="G115" s="36"/>
      <c r="H115" s="36"/>
      <c r="I115" s="36"/>
      <c r="J115" s="36"/>
      <c r="K115" s="36"/>
      <c r="L115" s="16"/>
    </row>
    <row r="116" spans="1:12" s="3" customFormat="1">
      <c r="A116" s="52"/>
      <c r="B116" s="249"/>
      <c r="C116" s="33"/>
      <c r="D116" s="33"/>
      <c r="E116" s="33"/>
      <c r="F116" s="33"/>
      <c r="G116" s="33"/>
      <c r="H116" s="33"/>
      <c r="I116" s="33"/>
      <c r="J116" s="33"/>
      <c r="K116" s="33"/>
      <c r="L116" s="16"/>
    </row>
    <row r="117" spans="1:12" s="3" customFormat="1">
      <c r="A117" s="53"/>
      <c r="B117" s="247"/>
      <c r="C117" s="54"/>
      <c r="D117" s="54"/>
      <c r="E117" s="54"/>
      <c r="F117" s="54"/>
      <c r="G117" s="54"/>
      <c r="H117" s="54"/>
      <c r="I117" s="54"/>
      <c r="J117" s="54"/>
      <c r="K117" s="54"/>
      <c r="L117" s="16"/>
    </row>
    <row r="118" spans="1:12" s="3" customFormat="1">
      <c r="A118" s="53"/>
      <c r="B118" s="247"/>
      <c r="C118" s="54"/>
      <c r="D118" s="54"/>
      <c r="E118" s="54"/>
      <c r="F118" s="54"/>
      <c r="G118" s="54"/>
      <c r="H118" s="54"/>
      <c r="I118" s="54"/>
      <c r="J118" s="54"/>
      <c r="K118" s="54"/>
      <c r="L118" s="16"/>
    </row>
    <row r="119" spans="1:12" s="3" customFormat="1">
      <c r="A119" s="53"/>
      <c r="B119" s="247"/>
      <c r="C119" s="54"/>
      <c r="D119" s="54"/>
      <c r="E119" s="54"/>
      <c r="F119" s="54"/>
      <c r="G119" s="54"/>
      <c r="H119" s="54"/>
      <c r="I119" s="54"/>
      <c r="J119" s="54"/>
      <c r="K119" s="54"/>
      <c r="L119" s="16"/>
    </row>
    <row r="120" spans="1:12" s="3" customFormat="1">
      <c r="A120" s="53"/>
      <c r="B120" s="247"/>
      <c r="C120" s="54"/>
      <c r="D120" s="54"/>
      <c r="E120" s="54"/>
      <c r="F120" s="54"/>
      <c r="G120" s="54"/>
      <c r="H120" s="54"/>
      <c r="I120" s="54"/>
      <c r="J120" s="54"/>
      <c r="K120" s="54"/>
      <c r="L120" s="16"/>
    </row>
    <row r="121" spans="1:12" s="3" customFormat="1">
      <c r="A121" s="53"/>
      <c r="B121" s="247"/>
      <c r="C121" s="54"/>
      <c r="D121" s="54"/>
      <c r="E121" s="54"/>
      <c r="F121" s="54"/>
      <c r="G121" s="54"/>
      <c r="H121" s="54"/>
      <c r="I121" s="54"/>
      <c r="J121" s="54"/>
      <c r="K121" s="54"/>
      <c r="L121" s="16"/>
    </row>
    <row r="122" spans="1:12" s="3" customFormat="1">
      <c r="B122" s="239"/>
      <c r="L122" s="16"/>
    </row>
    <row r="123" spans="1:12" s="3" customFormat="1">
      <c r="A123" s="52"/>
      <c r="B123" s="249"/>
      <c r="C123" s="33"/>
      <c r="D123" s="33"/>
      <c r="E123" s="33"/>
      <c r="F123" s="33"/>
      <c r="G123" s="33"/>
      <c r="H123" s="33"/>
      <c r="I123" s="33"/>
      <c r="J123" s="33"/>
      <c r="K123" s="33"/>
      <c r="L123" s="16"/>
    </row>
    <row r="124" spans="1:12" s="3" customFormat="1">
      <c r="A124" s="53"/>
      <c r="B124" s="247"/>
      <c r="C124" s="54"/>
      <c r="D124" s="54"/>
      <c r="E124" s="54"/>
      <c r="F124" s="54"/>
      <c r="G124" s="54"/>
      <c r="H124" s="54"/>
      <c r="I124" s="54"/>
      <c r="J124" s="54"/>
      <c r="K124" s="54"/>
      <c r="L124" s="16"/>
    </row>
    <row r="125" spans="1:12" s="3" customFormat="1">
      <c r="A125" s="53"/>
      <c r="B125" s="247"/>
      <c r="C125" s="54"/>
      <c r="D125" s="54"/>
      <c r="E125" s="54"/>
      <c r="F125" s="54"/>
      <c r="G125" s="54"/>
      <c r="H125" s="54"/>
      <c r="I125" s="54"/>
      <c r="J125" s="54"/>
      <c r="K125" s="54"/>
      <c r="L125" s="16"/>
    </row>
    <row r="126" spans="1:12" s="3" customFormat="1">
      <c r="A126" s="53"/>
      <c r="B126" s="247"/>
      <c r="C126" s="54"/>
      <c r="D126" s="54"/>
      <c r="E126" s="54"/>
      <c r="F126" s="54"/>
      <c r="G126" s="54"/>
      <c r="H126" s="54"/>
      <c r="I126" s="54"/>
      <c r="J126" s="54"/>
      <c r="K126" s="54"/>
      <c r="L126" s="16"/>
    </row>
    <row r="127" spans="1:12" s="3" customFormat="1">
      <c r="A127" s="53"/>
      <c r="B127" s="247"/>
      <c r="C127" s="54"/>
      <c r="D127" s="54"/>
      <c r="E127" s="54"/>
      <c r="F127" s="54"/>
      <c r="G127" s="54"/>
      <c r="H127" s="54"/>
      <c r="I127" s="54"/>
      <c r="J127" s="54"/>
      <c r="K127" s="54"/>
      <c r="L127" s="16"/>
    </row>
    <row r="128" spans="1:12" s="3" customFormat="1">
      <c r="A128" s="53"/>
      <c r="B128" s="247"/>
      <c r="C128" s="54"/>
      <c r="D128" s="54"/>
      <c r="E128" s="54"/>
      <c r="F128" s="54"/>
      <c r="G128" s="54"/>
      <c r="H128" s="54"/>
      <c r="I128" s="54"/>
      <c r="J128" s="54"/>
      <c r="K128" s="54"/>
      <c r="L128" s="16"/>
    </row>
    <row r="129" spans="1:12" s="3" customFormat="1">
      <c r="B129" s="239"/>
      <c r="L129" s="16"/>
    </row>
    <row r="130" spans="1:12" s="3" customFormat="1">
      <c r="A130" s="45"/>
      <c r="B130" s="251"/>
      <c r="C130" s="46"/>
      <c r="D130" s="46"/>
      <c r="E130" s="46"/>
      <c r="F130" s="46"/>
      <c r="G130" s="46"/>
      <c r="H130" s="46"/>
      <c r="I130" s="46"/>
      <c r="J130" s="46"/>
      <c r="K130" s="46"/>
      <c r="L130" s="16"/>
    </row>
    <row r="131" spans="1:12" s="3" customFormat="1">
      <c r="A131" s="55"/>
      <c r="B131" s="250"/>
      <c r="C131" s="56"/>
      <c r="D131" s="56"/>
      <c r="E131" s="56"/>
      <c r="F131" s="56"/>
      <c r="G131" s="56"/>
      <c r="H131" s="56"/>
      <c r="I131" s="56"/>
      <c r="J131" s="56"/>
      <c r="K131" s="56"/>
      <c r="L131" s="16"/>
    </row>
    <row r="132" spans="1:12" s="3" customFormat="1">
      <c r="A132" s="55"/>
      <c r="B132" s="250"/>
      <c r="C132" s="56"/>
      <c r="D132" s="56"/>
      <c r="E132" s="56"/>
      <c r="F132" s="56"/>
      <c r="G132" s="56"/>
      <c r="H132" s="56"/>
      <c r="I132" s="56"/>
      <c r="J132" s="56"/>
      <c r="K132" s="56"/>
      <c r="L132" s="16"/>
    </row>
    <row r="133" spans="1:12" s="3" customFormat="1">
      <c r="A133" s="55"/>
      <c r="B133" s="250"/>
      <c r="C133" s="56"/>
      <c r="D133" s="56"/>
      <c r="E133" s="56"/>
      <c r="F133" s="56"/>
      <c r="G133" s="56"/>
      <c r="H133" s="56"/>
      <c r="I133" s="56"/>
      <c r="J133" s="56"/>
      <c r="K133" s="56"/>
      <c r="L133" s="16"/>
    </row>
    <row r="134" spans="1:12" s="3" customFormat="1">
      <c r="A134" s="55"/>
      <c r="B134" s="250"/>
      <c r="C134" s="56"/>
      <c r="D134" s="56"/>
      <c r="E134" s="56"/>
      <c r="F134" s="56"/>
      <c r="G134" s="56"/>
      <c r="H134" s="56"/>
      <c r="I134" s="56"/>
      <c r="J134" s="56"/>
      <c r="K134" s="56"/>
      <c r="L134" s="16"/>
    </row>
    <row r="135" spans="1:12" s="3" customFormat="1">
      <c r="A135" s="55"/>
      <c r="B135" s="250"/>
      <c r="C135" s="56"/>
      <c r="D135" s="56"/>
      <c r="E135" s="56"/>
      <c r="F135" s="56"/>
      <c r="G135" s="56"/>
      <c r="H135" s="56"/>
      <c r="I135" s="56"/>
      <c r="J135" s="56"/>
      <c r="K135" s="56"/>
      <c r="L135" s="16"/>
    </row>
    <row r="136" spans="1:12" s="3" customFormat="1">
      <c r="A136" s="2"/>
      <c r="B136" s="258"/>
      <c r="C136" s="2"/>
      <c r="D136" s="2"/>
      <c r="E136" s="2"/>
      <c r="F136" s="2"/>
      <c r="G136" s="2"/>
      <c r="H136" s="2"/>
      <c r="I136" s="2"/>
      <c r="J136" s="2"/>
      <c r="K136" s="2"/>
      <c r="L136" s="16"/>
    </row>
    <row r="137" spans="1:12" s="3" customFormat="1">
      <c r="A137" s="32"/>
      <c r="B137" s="249"/>
      <c r="C137" s="33"/>
      <c r="D137" s="33"/>
      <c r="E137" s="33"/>
      <c r="F137" s="33"/>
      <c r="G137" s="33"/>
      <c r="H137" s="33"/>
      <c r="I137" s="33"/>
      <c r="J137" s="33"/>
      <c r="K137" s="33"/>
      <c r="L137" s="16"/>
    </row>
    <row r="138" spans="1:12" s="3" customFormat="1">
      <c r="A138" s="53"/>
      <c r="B138" s="247"/>
      <c r="C138" s="54"/>
      <c r="D138" s="54"/>
      <c r="E138" s="54"/>
      <c r="F138" s="54"/>
      <c r="G138" s="54"/>
      <c r="H138" s="54"/>
      <c r="I138" s="54"/>
      <c r="J138" s="54"/>
      <c r="K138" s="54"/>
      <c r="L138" s="16"/>
    </row>
    <row r="139" spans="1:12" s="3" customFormat="1">
      <c r="A139" s="53"/>
      <c r="B139" s="247"/>
      <c r="C139" s="54"/>
      <c r="D139" s="54"/>
      <c r="E139" s="54"/>
      <c r="F139" s="54"/>
      <c r="G139" s="54"/>
      <c r="H139" s="54"/>
      <c r="I139" s="54"/>
      <c r="J139" s="54"/>
      <c r="K139" s="54"/>
      <c r="L139" s="16"/>
    </row>
    <row r="140" spans="1:12" s="3" customFormat="1">
      <c r="A140" s="53"/>
      <c r="B140" s="247"/>
      <c r="C140" s="54"/>
      <c r="D140" s="54"/>
      <c r="E140" s="54"/>
      <c r="F140" s="54"/>
      <c r="G140" s="54"/>
      <c r="H140" s="54"/>
      <c r="I140" s="54"/>
      <c r="J140" s="54"/>
      <c r="K140" s="54"/>
      <c r="L140" s="16"/>
    </row>
    <row r="141" spans="1:12" s="3" customFormat="1">
      <c r="A141" s="53"/>
      <c r="B141" s="247"/>
      <c r="C141" s="54"/>
      <c r="D141" s="54"/>
      <c r="E141" s="54"/>
      <c r="F141" s="54"/>
      <c r="G141" s="54"/>
      <c r="H141" s="54"/>
      <c r="I141" s="54"/>
      <c r="J141" s="54"/>
      <c r="K141" s="54"/>
      <c r="L141" s="16"/>
    </row>
    <row r="142" spans="1:12" s="3" customFormat="1">
      <c r="A142" s="53"/>
      <c r="B142" s="247"/>
      <c r="C142" s="54"/>
      <c r="D142" s="54"/>
      <c r="E142" s="54"/>
      <c r="F142" s="54"/>
      <c r="G142" s="54"/>
      <c r="H142" s="54"/>
      <c r="I142" s="54"/>
      <c r="J142" s="54"/>
      <c r="K142" s="54"/>
      <c r="L142" s="16"/>
    </row>
    <row r="143" spans="1:12" s="3" customFormat="1">
      <c r="B143" s="239"/>
      <c r="L143" s="16"/>
    </row>
    <row r="144" spans="1:12" s="3" customFormat="1">
      <c r="A144" s="52"/>
      <c r="B144" s="249"/>
      <c r="C144" s="33"/>
      <c r="D144" s="33"/>
      <c r="E144" s="33"/>
      <c r="F144" s="33"/>
      <c r="G144" s="33"/>
      <c r="H144" s="33"/>
      <c r="I144" s="33"/>
      <c r="J144" s="33"/>
      <c r="K144" s="33"/>
      <c r="L144" s="16"/>
    </row>
    <row r="145" spans="1:12" s="3" customFormat="1">
      <c r="A145" s="53"/>
      <c r="B145" s="247"/>
      <c r="C145" s="54"/>
      <c r="D145" s="54"/>
      <c r="E145" s="57"/>
      <c r="F145" s="57"/>
      <c r="G145" s="57"/>
      <c r="H145" s="57"/>
      <c r="I145" s="57"/>
      <c r="J145" s="57"/>
      <c r="K145" s="57"/>
      <c r="L145" s="16"/>
    </row>
    <row r="146" spans="1:12" s="3" customFormat="1">
      <c r="A146" s="53"/>
      <c r="B146" s="247"/>
      <c r="C146" s="54"/>
      <c r="D146" s="54"/>
      <c r="E146" s="57"/>
      <c r="F146" s="57"/>
      <c r="G146" s="57"/>
      <c r="H146" s="57"/>
      <c r="I146" s="57"/>
      <c r="J146" s="57"/>
      <c r="K146" s="57"/>
      <c r="L146" s="16"/>
    </row>
    <row r="147" spans="1:12" s="3" customFormat="1">
      <c r="A147" s="53"/>
      <c r="B147" s="247"/>
      <c r="C147" s="54"/>
      <c r="D147" s="54"/>
      <c r="E147" s="57"/>
      <c r="F147" s="57"/>
      <c r="G147" s="57"/>
      <c r="H147" s="57"/>
      <c r="I147" s="57"/>
      <c r="J147" s="57"/>
      <c r="K147" s="57"/>
      <c r="L147" s="16"/>
    </row>
    <row r="148" spans="1:12" s="3" customFormat="1">
      <c r="A148" s="53"/>
      <c r="B148" s="247"/>
      <c r="C148" s="54"/>
      <c r="D148" s="54"/>
      <c r="E148" s="57"/>
      <c r="F148" s="57"/>
      <c r="G148" s="57"/>
      <c r="H148" s="57"/>
      <c r="I148" s="57"/>
      <c r="J148" s="57"/>
      <c r="K148" s="57"/>
      <c r="L148" s="16"/>
    </row>
    <row r="149" spans="1:12" s="3" customFormat="1">
      <c r="A149" s="53"/>
      <c r="B149" s="247"/>
      <c r="C149" s="54"/>
      <c r="D149" s="54"/>
      <c r="E149" s="57"/>
      <c r="F149" s="57"/>
      <c r="G149" s="57"/>
      <c r="H149" s="57"/>
      <c r="I149" s="57"/>
      <c r="J149" s="57"/>
      <c r="K149" s="57"/>
      <c r="L149" s="16"/>
    </row>
    <row r="150" spans="1:12" s="3" customFormat="1">
      <c r="B150" s="239"/>
      <c r="L150" s="16"/>
    </row>
    <row r="151" spans="1:12" s="3" customFormat="1">
      <c r="A151" s="52"/>
      <c r="B151" s="249"/>
      <c r="C151" s="33"/>
      <c r="D151" s="33"/>
      <c r="E151" s="33"/>
      <c r="F151" s="33"/>
      <c r="G151" s="33"/>
      <c r="H151" s="33"/>
      <c r="I151" s="33"/>
      <c r="J151" s="33"/>
      <c r="K151" s="33"/>
      <c r="L151" s="16"/>
    </row>
    <row r="152" spans="1:12" s="3" customFormat="1">
      <c r="A152" s="53"/>
      <c r="B152" s="247"/>
      <c r="C152" s="54"/>
      <c r="D152" s="54"/>
      <c r="E152" s="54"/>
      <c r="F152" s="54"/>
      <c r="G152" s="54"/>
      <c r="H152" s="54"/>
      <c r="I152" s="54"/>
      <c r="J152" s="54"/>
      <c r="K152" s="54"/>
      <c r="L152" s="16"/>
    </row>
    <row r="153" spans="1:12" s="3" customFormat="1">
      <c r="A153" s="53"/>
      <c r="B153" s="247"/>
      <c r="C153" s="54"/>
      <c r="D153" s="54"/>
      <c r="E153" s="54"/>
      <c r="F153" s="54"/>
      <c r="G153" s="54"/>
      <c r="H153" s="54"/>
      <c r="I153" s="54"/>
      <c r="J153" s="54"/>
      <c r="K153" s="54"/>
      <c r="L153" s="16"/>
    </row>
    <row r="154" spans="1:12" s="3" customFormat="1">
      <c r="A154" s="53"/>
      <c r="B154" s="247"/>
      <c r="C154" s="54"/>
      <c r="D154" s="54"/>
      <c r="E154" s="54"/>
      <c r="F154" s="54"/>
      <c r="G154" s="54"/>
      <c r="H154" s="54"/>
      <c r="I154" s="54"/>
      <c r="J154" s="54"/>
      <c r="K154" s="54"/>
      <c r="L154" s="16"/>
    </row>
    <row r="155" spans="1:12" s="3" customFormat="1">
      <c r="A155" s="53"/>
      <c r="B155" s="247"/>
      <c r="C155" s="54"/>
      <c r="D155" s="54"/>
      <c r="E155" s="54"/>
      <c r="F155" s="54"/>
      <c r="G155" s="54"/>
      <c r="H155" s="54"/>
      <c r="I155" s="54"/>
      <c r="J155" s="54"/>
      <c r="K155" s="54"/>
      <c r="L155" s="16"/>
    </row>
    <row r="156" spans="1:12" s="3" customFormat="1">
      <c r="A156" s="53"/>
      <c r="B156" s="247"/>
      <c r="C156" s="54"/>
      <c r="D156" s="54"/>
      <c r="E156" s="54"/>
      <c r="F156" s="54"/>
      <c r="G156" s="54"/>
      <c r="H156" s="54"/>
      <c r="I156" s="54"/>
      <c r="J156" s="54"/>
      <c r="K156" s="54"/>
      <c r="L156" s="16"/>
    </row>
    <row r="157" spans="1:12" s="3" customFormat="1">
      <c r="B157" s="239"/>
      <c r="L157" s="16"/>
    </row>
    <row r="158" spans="1:12" s="3" customFormat="1">
      <c r="A158" s="32"/>
      <c r="B158" s="249"/>
      <c r="C158" s="33"/>
      <c r="D158" s="33"/>
      <c r="E158" s="33"/>
      <c r="F158" s="33"/>
      <c r="G158" s="33"/>
      <c r="H158" s="33"/>
      <c r="I158" s="33"/>
      <c r="J158" s="33"/>
      <c r="K158" s="33"/>
      <c r="L158" s="16"/>
    </row>
    <row r="159" spans="1:12" s="3" customFormat="1">
      <c r="A159" s="53"/>
      <c r="B159" s="247"/>
      <c r="C159" s="54"/>
      <c r="D159" s="54"/>
      <c r="E159" s="50"/>
      <c r="F159" s="50"/>
      <c r="G159" s="50"/>
      <c r="H159" s="50"/>
      <c r="I159" s="50"/>
      <c r="J159" s="50"/>
      <c r="K159" s="50"/>
      <c r="L159" s="16"/>
    </row>
    <row r="160" spans="1:12" s="3" customFormat="1">
      <c r="A160" s="53"/>
      <c r="B160" s="247"/>
      <c r="C160" s="54"/>
      <c r="D160" s="54"/>
      <c r="E160" s="54"/>
      <c r="F160" s="54"/>
      <c r="G160" s="54"/>
      <c r="H160" s="50"/>
      <c r="I160" s="50"/>
      <c r="J160" s="50"/>
      <c r="K160" s="50"/>
      <c r="L160" s="16"/>
    </row>
    <row r="161" spans="1:12" s="3" customFormat="1">
      <c r="A161" s="53"/>
      <c r="B161" s="247"/>
      <c r="C161" s="54"/>
      <c r="D161" s="54"/>
      <c r="E161" s="50"/>
      <c r="F161" s="50"/>
      <c r="G161" s="50"/>
      <c r="H161" s="50"/>
      <c r="I161" s="50"/>
      <c r="J161" s="50"/>
      <c r="K161" s="50"/>
      <c r="L161" s="16"/>
    </row>
    <row r="162" spans="1:12" s="3" customFormat="1">
      <c r="A162" s="53"/>
      <c r="B162" s="247"/>
      <c r="C162" s="54"/>
      <c r="D162" s="54"/>
      <c r="E162" s="50"/>
      <c r="F162" s="50"/>
      <c r="G162" s="50"/>
      <c r="H162" s="50"/>
      <c r="I162" s="50"/>
      <c r="J162" s="50"/>
      <c r="K162" s="50"/>
      <c r="L162" s="16"/>
    </row>
    <row r="163" spans="1:12" s="3" customFormat="1">
      <c r="A163" s="53"/>
      <c r="B163" s="247"/>
      <c r="C163" s="54"/>
      <c r="D163" s="54"/>
      <c r="E163" s="50"/>
      <c r="F163" s="50"/>
      <c r="G163" s="50"/>
      <c r="H163" s="50"/>
      <c r="I163" s="50"/>
      <c r="J163" s="50"/>
      <c r="K163" s="50"/>
      <c r="L163" s="16"/>
    </row>
    <row r="164" spans="1:12" s="3" customFormat="1">
      <c r="A164" s="53"/>
      <c r="B164" s="247"/>
      <c r="C164" s="54"/>
      <c r="D164" s="54"/>
      <c r="E164" s="50"/>
      <c r="F164" s="50"/>
      <c r="G164" s="50"/>
      <c r="H164" s="50"/>
      <c r="I164" s="50"/>
      <c r="J164" s="50"/>
      <c r="K164" s="50"/>
      <c r="L164" s="16"/>
    </row>
    <row r="165" spans="1:12" s="3" customFormat="1">
      <c r="A165" s="53"/>
      <c r="B165" s="247"/>
      <c r="C165" s="50"/>
      <c r="D165" s="50"/>
      <c r="E165" s="50"/>
      <c r="F165" s="50"/>
      <c r="L165" s="16"/>
    </row>
    <row r="166" spans="1:12" s="3" customFormat="1">
      <c r="A166" s="52"/>
      <c r="B166" s="249"/>
      <c r="C166" s="33"/>
      <c r="D166" s="33"/>
      <c r="E166" s="33"/>
      <c r="F166" s="33"/>
      <c r="G166" s="33"/>
      <c r="H166" s="33"/>
      <c r="I166" s="33"/>
      <c r="J166" s="33"/>
      <c r="K166" s="33"/>
      <c r="L166" s="16"/>
    </row>
    <row r="167" spans="1:12" s="3" customFormat="1">
      <c r="A167" s="53"/>
      <c r="B167" s="247"/>
      <c r="C167" s="54"/>
      <c r="D167" s="54"/>
      <c r="E167" s="54"/>
      <c r="F167" s="54"/>
      <c r="G167" s="54"/>
      <c r="H167" s="54"/>
      <c r="I167" s="54"/>
      <c r="J167" s="54"/>
      <c r="K167" s="54"/>
      <c r="L167" s="16"/>
    </row>
    <row r="168" spans="1:12" s="3" customFormat="1">
      <c r="A168" s="53"/>
      <c r="B168" s="247"/>
      <c r="C168" s="54"/>
      <c r="D168" s="54"/>
      <c r="E168" s="54"/>
      <c r="F168" s="54"/>
      <c r="G168" s="54"/>
      <c r="H168" s="54"/>
      <c r="I168" s="54"/>
      <c r="J168" s="54"/>
      <c r="K168" s="54"/>
      <c r="L168" s="16"/>
    </row>
    <row r="169" spans="1:12" s="3" customFormat="1">
      <c r="A169" s="53"/>
      <c r="B169" s="247"/>
      <c r="C169" s="54"/>
      <c r="D169" s="54"/>
      <c r="E169" s="54"/>
      <c r="F169" s="54"/>
      <c r="G169" s="54"/>
      <c r="H169" s="54"/>
      <c r="I169" s="54"/>
      <c r="J169" s="54"/>
      <c r="K169" s="54"/>
      <c r="L169" s="16"/>
    </row>
    <row r="170" spans="1:12" s="3" customFormat="1">
      <c r="A170" s="53"/>
      <c r="B170" s="247"/>
      <c r="C170" s="54"/>
      <c r="D170" s="54"/>
      <c r="E170" s="54"/>
      <c r="F170" s="54"/>
      <c r="G170" s="54"/>
      <c r="H170" s="54"/>
      <c r="I170" s="54"/>
      <c r="J170" s="54"/>
      <c r="K170" s="54"/>
      <c r="L170" s="16"/>
    </row>
    <row r="171" spans="1:12" s="3" customFormat="1">
      <c r="A171" s="53"/>
      <c r="B171" s="247"/>
      <c r="C171" s="54"/>
      <c r="D171" s="54"/>
      <c r="E171" s="54"/>
      <c r="F171" s="54"/>
      <c r="G171" s="54"/>
      <c r="H171" s="54"/>
      <c r="I171" s="54"/>
      <c r="J171" s="54"/>
      <c r="K171" s="54"/>
      <c r="L171" s="16"/>
    </row>
    <row r="172" spans="1:12" s="3" customFormat="1">
      <c r="A172" s="53"/>
      <c r="B172" s="247"/>
      <c r="C172" s="54"/>
      <c r="D172" s="54"/>
      <c r="E172" s="54"/>
      <c r="F172" s="54"/>
      <c r="G172" s="54"/>
      <c r="H172" s="54"/>
      <c r="I172" s="54"/>
      <c r="J172" s="54"/>
      <c r="K172" s="54"/>
      <c r="L172" s="16"/>
    </row>
    <row r="173" spans="1:12" s="3" customFormat="1">
      <c r="A173" s="58"/>
      <c r="B173" s="251"/>
      <c r="C173" s="46"/>
      <c r="D173" s="46"/>
      <c r="E173" s="46"/>
      <c r="F173" s="46"/>
      <c r="G173" s="46"/>
      <c r="H173" s="46"/>
      <c r="I173" s="46"/>
      <c r="J173" s="46"/>
      <c r="K173" s="46"/>
      <c r="L173" s="16"/>
    </row>
    <row r="174" spans="1:12" s="3" customFormat="1">
      <c r="A174" s="55"/>
      <c r="B174" s="250"/>
      <c r="C174" s="56"/>
      <c r="D174" s="56"/>
      <c r="E174" s="56"/>
      <c r="F174" s="56"/>
      <c r="G174" s="56"/>
      <c r="H174" s="56"/>
      <c r="I174" s="56"/>
      <c r="J174" s="56"/>
      <c r="K174" s="56"/>
      <c r="L174" s="16"/>
    </row>
    <row r="175" spans="1:12" s="3" customFormat="1">
      <c r="A175" s="55"/>
      <c r="B175" s="250"/>
      <c r="C175" s="56"/>
      <c r="D175" s="56"/>
      <c r="E175" s="56"/>
      <c r="F175" s="56"/>
      <c r="G175" s="56"/>
      <c r="H175" s="56"/>
      <c r="I175" s="56"/>
      <c r="J175" s="56"/>
      <c r="K175" s="56"/>
      <c r="L175" s="16"/>
    </row>
    <row r="176" spans="1:12" s="3" customFormat="1">
      <c r="A176" s="55"/>
      <c r="B176" s="250"/>
      <c r="C176" s="56"/>
      <c r="D176" s="56"/>
      <c r="E176" s="56"/>
      <c r="F176" s="56"/>
      <c r="G176" s="56"/>
      <c r="H176" s="56"/>
      <c r="I176" s="56"/>
      <c r="J176" s="56"/>
      <c r="K176" s="56"/>
      <c r="L176" s="16"/>
    </row>
    <row r="177" spans="1:12" s="3" customFormat="1">
      <c r="A177" s="55"/>
      <c r="B177" s="250"/>
      <c r="C177" s="56"/>
      <c r="D177" s="56"/>
      <c r="E177" s="56"/>
      <c r="F177" s="56"/>
      <c r="G177" s="56"/>
      <c r="H177" s="56"/>
      <c r="I177" s="56"/>
      <c r="J177" s="56"/>
      <c r="K177" s="56"/>
      <c r="L177" s="16"/>
    </row>
    <row r="178" spans="1:12" s="3" customFormat="1">
      <c r="A178" s="55"/>
      <c r="B178" s="250"/>
      <c r="C178" s="56"/>
      <c r="D178" s="56"/>
      <c r="E178" s="56"/>
      <c r="F178" s="56"/>
      <c r="G178" s="56"/>
      <c r="H178" s="56"/>
      <c r="I178" s="56"/>
      <c r="J178" s="56"/>
      <c r="K178" s="56"/>
      <c r="L178" s="16"/>
    </row>
    <row r="179" spans="1:12" s="3" customFormat="1">
      <c r="A179" s="2"/>
      <c r="B179" s="258"/>
      <c r="C179" s="2"/>
      <c r="D179" s="2"/>
      <c r="E179" s="2"/>
      <c r="F179" s="2"/>
      <c r="G179" s="2"/>
      <c r="H179" s="2"/>
      <c r="I179" s="2"/>
      <c r="J179" s="2"/>
      <c r="K179" s="2"/>
      <c r="L179" s="16"/>
    </row>
    <row r="180" spans="1:12" s="3" customFormat="1">
      <c r="A180" s="58"/>
      <c r="B180" s="251"/>
      <c r="C180" s="46"/>
      <c r="D180" s="46"/>
      <c r="E180" s="46"/>
      <c r="F180" s="46"/>
      <c r="G180" s="46"/>
      <c r="H180" s="46"/>
      <c r="I180" s="46"/>
      <c r="J180" s="46"/>
      <c r="K180" s="46"/>
      <c r="L180" s="16"/>
    </row>
    <row r="181" spans="1:12" s="3" customFormat="1">
      <c r="A181" s="55"/>
      <c r="B181" s="250"/>
      <c r="C181" s="56"/>
      <c r="D181" s="56"/>
      <c r="E181" s="59"/>
      <c r="F181" s="59"/>
      <c r="G181" s="59"/>
      <c r="H181" s="59"/>
      <c r="I181" s="59"/>
      <c r="J181" s="59"/>
      <c r="K181" s="59"/>
      <c r="L181" s="16"/>
    </row>
    <row r="182" spans="1:12" s="3" customFormat="1">
      <c r="A182" s="55"/>
      <c r="B182" s="250"/>
      <c r="C182" s="56"/>
      <c r="D182" s="56"/>
      <c r="E182" s="59"/>
      <c r="F182" s="59"/>
      <c r="G182" s="59"/>
      <c r="H182" s="59"/>
      <c r="I182" s="59"/>
      <c r="J182" s="59"/>
      <c r="K182" s="59"/>
      <c r="L182" s="16"/>
    </row>
    <row r="183" spans="1:12" s="3" customFormat="1">
      <c r="A183" s="55"/>
      <c r="B183" s="250"/>
      <c r="C183" s="56"/>
      <c r="D183" s="56"/>
      <c r="E183" s="59"/>
      <c r="F183" s="59"/>
      <c r="G183" s="59"/>
      <c r="H183" s="59"/>
      <c r="I183" s="59"/>
      <c r="J183" s="59"/>
      <c r="K183" s="59"/>
      <c r="L183" s="16"/>
    </row>
    <row r="184" spans="1:12" s="3" customFormat="1">
      <c r="A184" s="55"/>
      <c r="B184" s="250"/>
      <c r="C184" s="56"/>
      <c r="D184" s="56"/>
      <c r="E184" s="59"/>
      <c r="F184" s="59"/>
      <c r="G184" s="59"/>
      <c r="H184" s="59"/>
      <c r="I184" s="59"/>
      <c r="J184" s="59"/>
      <c r="K184" s="59"/>
      <c r="L184" s="16"/>
    </row>
    <row r="185" spans="1:12" s="3" customFormat="1">
      <c r="A185" s="55"/>
      <c r="B185" s="250"/>
      <c r="C185" s="56"/>
      <c r="D185" s="56"/>
      <c r="E185" s="59"/>
      <c r="F185" s="59"/>
      <c r="G185" s="59"/>
      <c r="H185" s="59"/>
      <c r="I185" s="59"/>
      <c r="J185" s="59"/>
      <c r="K185" s="59"/>
      <c r="L185" s="16"/>
    </row>
    <row r="186" spans="1:12" s="3" customFormat="1">
      <c r="A186" s="58"/>
      <c r="B186" s="251"/>
      <c r="C186" s="46"/>
      <c r="D186" s="46"/>
      <c r="E186" s="46"/>
      <c r="F186" s="46"/>
      <c r="G186" s="46"/>
      <c r="H186" s="46"/>
      <c r="I186" s="46"/>
      <c r="J186" s="46"/>
      <c r="K186" s="46"/>
      <c r="L186" s="16"/>
    </row>
    <row r="187" spans="1:12" s="3" customFormat="1">
      <c r="A187" s="55"/>
      <c r="B187" s="250"/>
      <c r="C187" s="56"/>
      <c r="D187" s="56"/>
      <c r="E187" s="56"/>
      <c r="F187" s="56"/>
      <c r="G187" s="56"/>
      <c r="H187" s="59"/>
      <c r="I187" s="59"/>
      <c r="J187" s="59"/>
      <c r="K187" s="59"/>
      <c r="L187" s="16"/>
    </row>
    <row r="188" spans="1:12" s="3" customFormat="1">
      <c r="A188" s="55"/>
      <c r="B188" s="250"/>
      <c r="C188" s="56"/>
      <c r="D188" s="56"/>
      <c r="E188" s="56"/>
      <c r="F188" s="56"/>
      <c r="G188" s="56"/>
      <c r="H188" s="59"/>
      <c r="I188" s="59"/>
      <c r="J188" s="59"/>
      <c r="K188" s="59"/>
      <c r="L188" s="16"/>
    </row>
    <row r="189" spans="1:12" s="3" customFormat="1">
      <c r="A189" s="55"/>
      <c r="B189" s="250"/>
      <c r="C189" s="56"/>
      <c r="D189" s="56"/>
      <c r="E189" s="56"/>
      <c r="F189" s="56"/>
      <c r="G189" s="56"/>
      <c r="H189" s="59"/>
      <c r="I189" s="59"/>
      <c r="J189" s="59"/>
      <c r="K189" s="59"/>
      <c r="L189" s="16"/>
    </row>
    <row r="190" spans="1:12" s="3" customFormat="1">
      <c r="A190" s="55"/>
      <c r="B190" s="250"/>
      <c r="C190" s="56"/>
      <c r="D190" s="56"/>
      <c r="E190" s="56"/>
      <c r="F190" s="56"/>
      <c r="G190" s="56"/>
      <c r="H190" s="59"/>
      <c r="I190" s="59"/>
      <c r="J190" s="59"/>
      <c r="K190" s="59"/>
      <c r="L190" s="16"/>
    </row>
    <row r="191" spans="1:12" s="3" customFormat="1">
      <c r="A191" s="55"/>
      <c r="B191" s="250"/>
      <c r="C191" s="56"/>
      <c r="D191" s="56"/>
      <c r="E191" s="59"/>
      <c r="F191" s="59"/>
      <c r="G191" s="59"/>
      <c r="H191" s="59"/>
      <c r="I191" s="59"/>
      <c r="J191" s="59"/>
      <c r="K191" s="59"/>
      <c r="L191" s="16"/>
    </row>
    <row r="192" spans="1:12" s="3" customFormat="1">
      <c r="A192" s="58"/>
      <c r="B192" s="251"/>
      <c r="C192" s="46"/>
      <c r="D192" s="46"/>
      <c r="E192" s="46"/>
      <c r="F192" s="46"/>
      <c r="G192" s="46"/>
      <c r="H192" s="46"/>
      <c r="I192" s="46"/>
      <c r="J192" s="46"/>
      <c r="K192" s="46"/>
      <c r="L192" s="16"/>
    </row>
    <row r="193" spans="1:13" s="3" customFormat="1">
      <c r="A193" s="55"/>
      <c r="B193" s="250"/>
      <c r="C193" s="56"/>
      <c r="D193" s="56"/>
      <c r="E193" s="56"/>
      <c r="F193" s="56"/>
      <c r="G193" s="56"/>
      <c r="H193" s="59"/>
      <c r="I193" s="59"/>
      <c r="J193" s="59"/>
      <c r="K193" s="59"/>
      <c r="L193" s="16"/>
    </row>
    <row r="194" spans="1:13" s="3" customFormat="1">
      <c r="A194" s="55"/>
      <c r="B194" s="250"/>
      <c r="C194" s="56"/>
      <c r="D194" s="56"/>
      <c r="E194" s="56"/>
      <c r="F194" s="56"/>
      <c r="G194" s="56"/>
      <c r="H194" s="59"/>
      <c r="I194" s="59"/>
      <c r="J194" s="59"/>
      <c r="K194" s="59"/>
      <c r="L194" s="16"/>
    </row>
    <row r="195" spans="1:13" s="3" customFormat="1">
      <c r="A195" s="55"/>
      <c r="B195" s="250"/>
      <c r="C195" s="56"/>
      <c r="D195" s="56"/>
      <c r="E195" s="56"/>
      <c r="F195" s="56"/>
      <c r="G195" s="56"/>
      <c r="H195" s="59"/>
      <c r="I195" s="59"/>
      <c r="J195" s="59"/>
      <c r="K195" s="59"/>
      <c r="L195" s="16"/>
    </row>
    <row r="196" spans="1:13" s="3" customFormat="1">
      <c r="A196" s="55"/>
      <c r="B196" s="250"/>
      <c r="C196" s="56"/>
      <c r="D196" s="56"/>
      <c r="E196" s="56"/>
      <c r="F196" s="56"/>
      <c r="G196" s="56"/>
      <c r="H196" s="59"/>
      <c r="I196" s="59"/>
      <c r="J196" s="59"/>
      <c r="K196" s="59"/>
      <c r="L196" s="16"/>
    </row>
    <row r="197" spans="1:13" s="3" customFormat="1">
      <c r="A197" s="55"/>
      <c r="B197" s="250"/>
      <c r="C197" s="56"/>
      <c r="D197" s="56"/>
      <c r="E197" s="56"/>
      <c r="F197" s="56"/>
      <c r="G197" s="56"/>
      <c r="H197" s="59"/>
      <c r="I197" s="59"/>
      <c r="J197" s="59"/>
      <c r="K197" s="59"/>
      <c r="L197" s="16"/>
    </row>
    <row r="198" spans="1:13" s="3" customFormat="1">
      <c r="A198" s="51"/>
      <c r="B198" s="247"/>
      <c r="C198" s="36"/>
      <c r="D198" s="36"/>
      <c r="E198" s="36"/>
      <c r="F198" s="36"/>
      <c r="G198" s="36"/>
      <c r="H198" s="36"/>
      <c r="I198" s="36"/>
      <c r="J198" s="36"/>
      <c r="K198" s="36"/>
      <c r="L198" s="16"/>
    </row>
    <row r="199" spans="1:13" s="3" customFormat="1">
      <c r="A199" s="31"/>
      <c r="B199" s="249"/>
      <c r="C199" s="33"/>
      <c r="D199" s="33"/>
      <c r="E199" s="33"/>
      <c r="F199" s="33"/>
      <c r="G199" s="33"/>
      <c r="H199" s="33"/>
      <c r="I199" s="33"/>
      <c r="J199" s="33"/>
      <c r="K199" s="33"/>
      <c r="L199" s="16"/>
    </row>
    <row r="200" spans="1:13" s="3" customFormat="1">
      <c r="A200" s="60"/>
      <c r="B200" s="247"/>
      <c r="C200" s="50"/>
      <c r="D200" s="50"/>
      <c r="E200" s="50"/>
      <c r="F200" s="50"/>
      <c r="G200" s="50"/>
      <c r="H200" s="50"/>
      <c r="I200" s="50"/>
      <c r="J200" s="50"/>
      <c r="K200" s="50"/>
      <c r="L200" s="16"/>
      <c r="M200" s="16"/>
    </row>
    <row r="201" spans="1:13" s="3" customFormat="1">
      <c r="A201" s="51"/>
      <c r="B201" s="247"/>
      <c r="C201" s="50"/>
      <c r="D201" s="50"/>
      <c r="E201" s="50"/>
      <c r="F201" s="50"/>
      <c r="G201" s="50"/>
      <c r="H201" s="50"/>
      <c r="I201" s="50"/>
      <c r="J201" s="50"/>
      <c r="K201" s="50"/>
      <c r="L201" s="16"/>
      <c r="M201" s="16"/>
    </row>
    <row r="202" spans="1:13" s="3" customFormat="1">
      <c r="A202" s="51"/>
      <c r="B202" s="247"/>
      <c r="C202" s="50"/>
      <c r="D202" s="50"/>
      <c r="E202" s="50"/>
      <c r="F202" s="50"/>
      <c r="G202" s="50"/>
      <c r="H202" s="50"/>
      <c r="I202" s="50"/>
      <c r="J202" s="50"/>
      <c r="K202" s="50"/>
      <c r="L202" s="16"/>
      <c r="M202" s="16"/>
    </row>
    <row r="203" spans="1:13" s="3" customFormat="1">
      <c r="A203" s="60"/>
      <c r="B203" s="247"/>
      <c r="C203" s="50"/>
      <c r="D203" s="50"/>
      <c r="E203" s="50"/>
      <c r="F203" s="50"/>
      <c r="G203" s="50"/>
      <c r="H203" s="50"/>
      <c r="I203" s="50"/>
      <c r="J203" s="50"/>
      <c r="K203" s="50"/>
      <c r="L203" s="16"/>
      <c r="M203" s="16"/>
    </row>
    <row r="204" spans="1:13" s="3" customFormat="1">
      <c r="A204" s="61"/>
      <c r="B204" s="247"/>
      <c r="C204" s="50"/>
      <c r="D204" s="50"/>
      <c r="E204" s="50"/>
      <c r="F204" s="50"/>
      <c r="G204" s="50"/>
      <c r="H204" s="50"/>
      <c r="I204" s="50"/>
      <c r="J204" s="62"/>
      <c r="K204" s="62"/>
      <c r="L204" s="16"/>
      <c r="M204" s="16"/>
    </row>
    <row r="205" spans="1:13" s="3" customFormat="1">
      <c r="A205" s="60"/>
      <c r="B205" s="247"/>
      <c r="C205" s="50"/>
      <c r="D205" s="50"/>
      <c r="E205" s="50"/>
      <c r="F205" s="50"/>
      <c r="G205" s="50"/>
      <c r="H205" s="50"/>
      <c r="I205" s="50"/>
      <c r="J205" s="50"/>
      <c r="K205" s="50"/>
    </row>
    <row r="206" spans="1:13" s="3" customFormat="1">
      <c r="B206" s="239"/>
    </row>
    <row r="207" spans="1:13" s="3" customFormat="1">
      <c r="A207" s="31"/>
      <c r="B207" s="249"/>
      <c r="C207" s="33"/>
      <c r="D207" s="33"/>
      <c r="E207" s="33"/>
      <c r="F207" s="33"/>
      <c r="G207" s="33"/>
      <c r="H207" s="33"/>
      <c r="I207" s="33"/>
      <c r="J207" s="33"/>
      <c r="K207" s="33"/>
      <c r="L207" s="16"/>
    </row>
    <row r="208" spans="1:13" s="3" customFormat="1">
      <c r="A208" s="35"/>
      <c r="B208" s="252"/>
      <c r="C208" s="63"/>
      <c r="D208" s="63"/>
      <c r="E208" s="63"/>
      <c r="F208" s="63"/>
      <c r="G208" s="63"/>
      <c r="H208" s="63"/>
      <c r="I208" s="63"/>
      <c r="J208" s="63"/>
      <c r="K208" s="63"/>
    </row>
    <row r="209" spans="1:11" s="3" customFormat="1">
      <c r="A209" s="35"/>
      <c r="B209" s="252"/>
      <c r="C209" s="63"/>
      <c r="D209" s="63"/>
      <c r="E209" s="63"/>
      <c r="F209" s="63"/>
      <c r="G209" s="63"/>
      <c r="H209" s="63"/>
      <c r="I209" s="63"/>
      <c r="J209" s="63"/>
      <c r="K209" s="63"/>
    </row>
    <row r="210" spans="1:11" s="3" customFormat="1">
      <c r="A210" s="35"/>
      <c r="B210" s="252"/>
      <c r="C210" s="63"/>
      <c r="D210" s="63"/>
      <c r="E210" s="63"/>
      <c r="F210" s="63"/>
      <c r="G210" s="63"/>
      <c r="H210" s="63"/>
      <c r="I210" s="63"/>
      <c r="J210" s="63"/>
      <c r="K210" s="63"/>
    </row>
    <row r="211" spans="1:11" s="3" customFormat="1">
      <c r="A211" s="35"/>
      <c r="B211" s="252"/>
      <c r="C211" s="63"/>
      <c r="D211" s="63"/>
      <c r="E211" s="63"/>
      <c r="F211" s="63"/>
      <c r="G211" s="63"/>
      <c r="H211" s="63"/>
      <c r="I211" s="63"/>
      <c r="J211" s="63"/>
      <c r="K211" s="63"/>
    </row>
    <row r="212" spans="1:11" s="3" customFormat="1">
      <c r="A212" s="35"/>
      <c r="B212" s="252"/>
      <c r="C212" s="63"/>
      <c r="D212" s="63"/>
      <c r="E212" s="63"/>
      <c r="F212" s="63"/>
      <c r="G212" s="63"/>
      <c r="H212" s="63"/>
      <c r="I212" s="63"/>
      <c r="J212" s="63"/>
      <c r="K212" s="63"/>
    </row>
    <row r="213" spans="1:11" s="3" customFormat="1">
      <c r="A213" s="35"/>
      <c r="B213" s="252"/>
      <c r="C213" s="63"/>
      <c r="D213" s="63"/>
      <c r="E213" s="63"/>
      <c r="F213" s="63"/>
      <c r="G213" s="63"/>
      <c r="H213" s="63"/>
      <c r="I213" s="63"/>
      <c r="J213" s="63"/>
      <c r="K213" s="63"/>
    </row>
    <row r="214" spans="1:11" s="3" customFormat="1">
      <c r="A214" s="35"/>
      <c r="B214" s="252"/>
      <c r="C214" s="63"/>
      <c r="D214" s="63"/>
      <c r="E214" s="63"/>
      <c r="F214" s="63"/>
      <c r="G214" s="63"/>
      <c r="H214" s="63"/>
      <c r="I214" s="63"/>
      <c r="J214" s="63"/>
      <c r="K214" s="63"/>
    </row>
    <row r="215" spans="1:11" s="3" customFormat="1">
      <c r="A215" s="35"/>
      <c r="B215" s="252"/>
      <c r="C215" s="63"/>
      <c r="D215" s="63"/>
      <c r="E215" s="63"/>
      <c r="F215" s="63"/>
      <c r="G215" s="63"/>
      <c r="H215" s="63"/>
      <c r="I215" s="63"/>
      <c r="J215" s="63"/>
      <c r="K215" s="63"/>
    </row>
    <row r="216" spans="1:11" s="3" customFormat="1">
      <c r="A216" s="35"/>
      <c r="B216" s="252"/>
      <c r="C216" s="63"/>
      <c r="D216" s="63"/>
      <c r="E216" s="63"/>
      <c r="F216" s="63"/>
      <c r="G216" s="63"/>
      <c r="H216" s="63"/>
      <c r="I216" s="63"/>
      <c r="J216" s="63"/>
      <c r="K216" s="63"/>
    </row>
    <row r="217" spans="1:11" s="3" customFormat="1">
      <c r="A217" s="35"/>
      <c r="B217" s="252"/>
      <c r="C217" s="63"/>
      <c r="D217" s="63"/>
      <c r="E217" s="63"/>
      <c r="F217" s="63"/>
      <c r="G217" s="63"/>
      <c r="H217" s="63"/>
      <c r="I217" s="63"/>
      <c r="J217" s="63"/>
      <c r="K217" s="63"/>
    </row>
    <row r="218" spans="1:11" s="3" customFormat="1">
      <c r="A218" s="35"/>
      <c r="B218" s="252"/>
      <c r="C218" s="63"/>
      <c r="D218" s="63"/>
      <c r="E218" s="63"/>
      <c r="F218" s="63"/>
      <c r="G218" s="63"/>
      <c r="H218" s="63"/>
      <c r="I218" s="63"/>
      <c r="J218" s="63"/>
      <c r="K218" s="63"/>
    </row>
    <row r="219" spans="1:11" s="3" customFormat="1">
      <c r="A219" s="64"/>
      <c r="B219" s="253"/>
      <c r="C219" s="65"/>
      <c r="D219" s="65"/>
      <c r="E219" s="65"/>
      <c r="F219" s="65"/>
      <c r="G219" s="65"/>
      <c r="H219" s="65"/>
      <c r="I219" s="65"/>
      <c r="J219" s="65"/>
      <c r="K219" s="65"/>
    </row>
    <row r="220" spans="1:11" s="3" customFormat="1">
      <c r="A220" s="35"/>
      <c r="B220" s="252"/>
      <c r="C220" s="8"/>
      <c r="D220" s="8"/>
      <c r="E220" s="8"/>
      <c r="F220" s="8"/>
      <c r="G220" s="8"/>
      <c r="H220" s="8"/>
      <c r="I220" s="8"/>
      <c r="J220" s="8"/>
      <c r="K220" s="8"/>
    </row>
    <row r="221" spans="1:11" s="3" customFormat="1">
      <c r="A221" s="35"/>
      <c r="B221" s="252"/>
      <c r="C221" s="63"/>
      <c r="D221" s="63"/>
      <c r="E221" s="63"/>
      <c r="F221" s="63"/>
      <c r="G221" s="63"/>
      <c r="H221" s="63"/>
      <c r="I221" s="63"/>
      <c r="J221" s="63"/>
      <c r="K221" s="63"/>
    </row>
    <row r="222" spans="1:11" s="3" customFormat="1">
      <c r="A222" s="35"/>
      <c r="B222" s="252"/>
      <c r="C222" s="63"/>
      <c r="D222" s="63"/>
      <c r="E222" s="63"/>
      <c r="F222" s="63"/>
      <c r="G222" s="63"/>
      <c r="H222" s="63"/>
      <c r="I222" s="63"/>
      <c r="J222" s="63"/>
      <c r="K222" s="63"/>
    </row>
    <row r="223" spans="1:11" s="3" customFormat="1">
      <c r="A223" s="35"/>
      <c r="B223" s="252"/>
      <c r="C223" s="63"/>
      <c r="D223" s="63"/>
      <c r="E223" s="63"/>
      <c r="F223" s="63"/>
      <c r="G223" s="63"/>
      <c r="H223" s="63"/>
      <c r="I223" s="63"/>
      <c r="J223" s="63"/>
      <c r="K223" s="63"/>
    </row>
    <row r="224" spans="1:11" s="3" customFormat="1">
      <c r="A224" s="35"/>
      <c r="B224" s="252"/>
      <c r="C224" s="63"/>
      <c r="D224" s="63"/>
      <c r="E224" s="63"/>
      <c r="F224" s="63"/>
      <c r="G224" s="63"/>
      <c r="H224" s="63"/>
      <c r="I224" s="63"/>
      <c r="J224" s="63"/>
      <c r="K224" s="63"/>
    </row>
    <row r="225" spans="1:12" s="3" customFormat="1">
      <c r="A225" s="64"/>
      <c r="B225" s="253"/>
      <c r="C225" s="65"/>
      <c r="D225" s="65"/>
      <c r="E225" s="65"/>
      <c r="F225" s="65"/>
      <c r="G225" s="65"/>
      <c r="H225" s="65"/>
      <c r="I225" s="65"/>
      <c r="J225" s="65"/>
      <c r="K225" s="65"/>
    </row>
    <row r="226" spans="1:12" s="3" customFormat="1">
      <c r="B226" s="239"/>
    </row>
    <row r="227" spans="1:12" s="3" customFormat="1">
      <c r="A227" s="31"/>
      <c r="B227" s="249"/>
      <c r="C227" s="33"/>
      <c r="D227" s="33"/>
      <c r="E227" s="33"/>
      <c r="F227" s="33"/>
      <c r="G227" s="33"/>
      <c r="H227" s="33"/>
      <c r="I227" s="33"/>
      <c r="J227" s="33"/>
      <c r="K227" s="33"/>
      <c r="L227" s="16"/>
    </row>
    <row r="228" spans="1:12" s="3" customFormat="1">
      <c r="A228" s="35"/>
      <c r="B228" s="252"/>
      <c r="C228" s="63"/>
      <c r="D228" s="63"/>
      <c r="E228" s="63"/>
      <c r="F228" s="63"/>
      <c r="G228" s="63"/>
      <c r="H228" s="63"/>
      <c r="I228" s="63"/>
      <c r="J228" s="63"/>
      <c r="K228" s="63"/>
    </row>
    <row r="229" spans="1:12" s="3" customFormat="1">
      <c r="B229" s="239"/>
    </row>
    <row r="230" spans="1:12" s="3" customFormat="1" ht="45.6" customHeight="1">
      <c r="A230" s="313"/>
      <c r="B230" s="313"/>
      <c r="C230" s="313"/>
      <c r="D230" s="313"/>
      <c r="E230" s="313"/>
      <c r="F230" s="313"/>
      <c r="G230" s="313"/>
      <c r="H230" s="313"/>
      <c r="I230" s="313"/>
      <c r="J230" s="178"/>
      <c r="K230" s="178"/>
    </row>
    <row r="231" spans="1:12" s="3" customFormat="1" ht="45.6" customHeight="1">
      <c r="A231" s="313"/>
      <c r="B231" s="313"/>
      <c r="C231" s="313"/>
      <c r="D231" s="313"/>
      <c r="E231" s="313"/>
      <c r="F231" s="313"/>
      <c r="G231" s="313"/>
      <c r="H231" s="313"/>
      <c r="I231" s="313"/>
      <c r="J231" s="178"/>
      <c r="K231" s="178"/>
    </row>
    <row r="232" spans="1:12" s="3" customFormat="1">
      <c r="B232" s="239"/>
    </row>
    <row r="233" spans="1:12" s="3" customFormat="1">
      <c r="B233" s="239"/>
    </row>
    <row r="234" spans="1:12" s="3" customFormat="1">
      <c r="B234" s="239"/>
    </row>
    <row r="235" spans="1:12" s="3" customFormat="1">
      <c r="B235" s="239"/>
    </row>
    <row r="236" spans="1:12" s="3" customFormat="1">
      <c r="B236" s="239"/>
    </row>
    <row r="237" spans="1:12" s="3" customFormat="1">
      <c r="B237" s="239"/>
    </row>
    <row r="238" spans="1:12" s="3" customFormat="1">
      <c r="B238" s="239"/>
    </row>
    <row r="239" spans="1:12" s="3" customFormat="1">
      <c r="B239" s="239"/>
    </row>
    <row r="240" spans="1:12" s="3" customFormat="1">
      <c r="B240" s="239"/>
    </row>
    <row r="241" spans="2:2" s="3" customFormat="1">
      <c r="B241" s="239"/>
    </row>
    <row r="242" spans="2:2" s="3" customFormat="1">
      <c r="B242" s="239"/>
    </row>
    <row r="243" spans="2:2" s="3" customFormat="1">
      <c r="B243" s="239"/>
    </row>
    <row r="244" spans="2:2" s="3" customFormat="1">
      <c r="B244" s="239"/>
    </row>
    <row r="245" spans="2:2" s="3" customFormat="1">
      <c r="B245" s="239"/>
    </row>
    <row r="246" spans="2:2" s="3" customFormat="1">
      <c r="B246" s="239"/>
    </row>
    <row r="247" spans="2:2" s="3" customFormat="1">
      <c r="B247" s="239"/>
    </row>
    <row r="248" spans="2:2" s="3" customFormat="1">
      <c r="B248" s="239"/>
    </row>
    <row r="249" spans="2:2" s="3" customFormat="1">
      <c r="B249" s="239"/>
    </row>
    <row r="250" spans="2:2" s="3" customFormat="1">
      <c r="B250" s="239"/>
    </row>
    <row r="251" spans="2:2" s="3" customFormat="1">
      <c r="B251" s="239"/>
    </row>
    <row r="252" spans="2:2" s="3" customFormat="1">
      <c r="B252" s="239"/>
    </row>
    <row r="253" spans="2:2" s="3" customFormat="1">
      <c r="B253" s="239"/>
    </row>
    <row r="254" spans="2:2" s="3" customFormat="1">
      <c r="B254" s="239"/>
    </row>
    <row r="255" spans="2:2" s="3" customFormat="1">
      <c r="B255" s="239"/>
    </row>
    <row r="256" spans="2:2" s="3" customFormat="1">
      <c r="B256" s="239"/>
    </row>
    <row r="257" spans="2:2" s="3" customFormat="1">
      <c r="B257" s="239"/>
    </row>
    <row r="258" spans="2:2" s="3" customFormat="1">
      <c r="B258" s="239"/>
    </row>
    <row r="259" spans="2:2" s="3" customFormat="1">
      <c r="B259" s="239"/>
    </row>
    <row r="260" spans="2:2" s="3" customFormat="1">
      <c r="B260" s="239"/>
    </row>
    <row r="261" spans="2:2" s="3" customFormat="1">
      <c r="B261" s="239"/>
    </row>
    <row r="262" spans="2:2" s="3" customFormat="1">
      <c r="B262" s="239"/>
    </row>
    <row r="263" spans="2:2" s="3" customFormat="1">
      <c r="B263" s="239"/>
    </row>
    <row r="264" spans="2:2" s="3" customFormat="1">
      <c r="B264" s="239"/>
    </row>
    <row r="265" spans="2:2" s="3" customFormat="1">
      <c r="B265" s="239"/>
    </row>
    <row r="266" spans="2:2" s="3" customFormat="1">
      <c r="B266" s="239"/>
    </row>
    <row r="267" spans="2:2" s="3" customFormat="1">
      <c r="B267" s="239"/>
    </row>
    <row r="268" spans="2:2" s="3" customFormat="1">
      <c r="B268" s="239"/>
    </row>
    <row r="269" spans="2:2" s="3" customFormat="1">
      <c r="B269" s="239"/>
    </row>
    <row r="270" spans="2:2" s="3" customFormat="1">
      <c r="B270" s="239"/>
    </row>
    <row r="271" spans="2:2" s="3" customFormat="1">
      <c r="B271" s="239"/>
    </row>
    <row r="272" spans="2:2" s="3" customFormat="1">
      <c r="B272" s="239"/>
    </row>
    <row r="273" spans="2:2" s="3" customFormat="1">
      <c r="B273" s="239"/>
    </row>
    <row r="274" spans="2:2" s="3" customFormat="1">
      <c r="B274" s="239"/>
    </row>
    <row r="275" spans="2:2" s="3" customFormat="1">
      <c r="B275" s="239"/>
    </row>
    <row r="276" spans="2:2" s="3" customFormat="1">
      <c r="B276" s="239"/>
    </row>
    <row r="277" spans="2:2" s="3" customFormat="1">
      <c r="B277" s="239"/>
    </row>
    <row r="278" spans="2:2" s="3" customFormat="1">
      <c r="B278" s="239"/>
    </row>
    <row r="279" spans="2:2" s="3" customFormat="1">
      <c r="B279" s="239"/>
    </row>
    <row r="280" spans="2:2" s="3" customFormat="1">
      <c r="B280" s="239"/>
    </row>
    <row r="281" spans="2:2" s="3" customFormat="1">
      <c r="B281" s="239"/>
    </row>
    <row r="282" spans="2:2" s="3" customFormat="1">
      <c r="B282" s="239"/>
    </row>
    <row r="283" spans="2:2" s="3" customFormat="1">
      <c r="B283" s="239"/>
    </row>
    <row r="284" spans="2:2" s="3" customFormat="1">
      <c r="B284" s="239"/>
    </row>
    <row r="285" spans="2:2" s="3" customFormat="1">
      <c r="B285" s="239"/>
    </row>
    <row r="286" spans="2:2" s="3" customFormat="1">
      <c r="B286" s="239"/>
    </row>
    <row r="287" spans="2:2" s="3" customFormat="1">
      <c r="B287" s="239"/>
    </row>
    <row r="288" spans="2:2" s="3" customFormat="1">
      <c r="B288" s="239"/>
    </row>
    <row r="289" spans="2:2" s="3" customFormat="1">
      <c r="B289" s="239"/>
    </row>
    <row r="290" spans="2:2" s="3" customFormat="1">
      <c r="B290" s="239"/>
    </row>
    <row r="291" spans="2:2" s="3" customFormat="1">
      <c r="B291" s="239"/>
    </row>
    <row r="292" spans="2:2" s="3" customFormat="1">
      <c r="B292" s="239"/>
    </row>
    <row r="293" spans="2:2" s="3" customFormat="1">
      <c r="B293" s="239"/>
    </row>
    <row r="294" spans="2:2" s="3" customFormat="1">
      <c r="B294" s="239"/>
    </row>
    <row r="295" spans="2:2" s="3" customFormat="1">
      <c r="B295" s="239"/>
    </row>
    <row r="296" spans="2:2" s="3" customFormat="1">
      <c r="B296" s="239"/>
    </row>
    <row r="297" spans="2:2" s="3" customFormat="1">
      <c r="B297" s="239"/>
    </row>
    <row r="298" spans="2:2" s="3" customFormat="1">
      <c r="B298" s="239"/>
    </row>
    <row r="299" spans="2:2" s="3" customFormat="1">
      <c r="B299" s="239"/>
    </row>
    <row r="300" spans="2:2" s="3" customFormat="1">
      <c r="B300" s="239"/>
    </row>
    <row r="301" spans="2:2" s="3" customFormat="1">
      <c r="B301" s="239"/>
    </row>
    <row r="302" spans="2:2" s="3" customFormat="1">
      <c r="B302" s="239"/>
    </row>
    <row r="303" spans="2:2" s="3" customFormat="1">
      <c r="B303" s="239"/>
    </row>
    <row r="304" spans="2:2" s="3" customFormat="1">
      <c r="B304" s="239"/>
    </row>
    <row r="305" spans="2:2" s="3" customFormat="1">
      <c r="B305" s="239"/>
    </row>
    <row r="306" spans="2:2" s="3" customFormat="1">
      <c r="B306" s="239"/>
    </row>
    <row r="307" spans="2:2" s="3" customFormat="1">
      <c r="B307" s="239"/>
    </row>
    <row r="308" spans="2:2" s="3" customFormat="1">
      <c r="B308" s="239"/>
    </row>
    <row r="309" spans="2:2" s="3" customFormat="1">
      <c r="B309" s="239"/>
    </row>
    <row r="310" spans="2:2" s="3" customFormat="1">
      <c r="B310" s="239"/>
    </row>
    <row r="311" spans="2:2" s="3" customFormat="1">
      <c r="B311" s="239"/>
    </row>
    <row r="312" spans="2:2" s="3" customFormat="1">
      <c r="B312" s="239"/>
    </row>
    <row r="313" spans="2:2" s="3" customFormat="1">
      <c r="B313" s="239"/>
    </row>
    <row r="314" spans="2:2" s="3" customFormat="1">
      <c r="B314" s="239"/>
    </row>
    <row r="315" spans="2:2" s="3" customFormat="1">
      <c r="B315" s="239"/>
    </row>
    <row r="316" spans="2:2" s="3" customFormat="1">
      <c r="B316" s="239"/>
    </row>
    <row r="317" spans="2:2" s="3" customFormat="1">
      <c r="B317" s="239"/>
    </row>
    <row r="318" spans="2:2" s="3" customFormat="1">
      <c r="B318" s="239"/>
    </row>
    <row r="319" spans="2:2" s="3" customFormat="1">
      <c r="B319" s="239"/>
    </row>
    <row r="320" spans="2:2" s="3" customFormat="1">
      <c r="B320" s="239"/>
    </row>
    <row r="321" spans="2:2" s="3" customFormat="1">
      <c r="B321" s="239"/>
    </row>
    <row r="322" spans="2:2" s="3" customFormat="1">
      <c r="B322" s="239"/>
    </row>
    <row r="323" spans="2:2" s="3" customFormat="1">
      <c r="B323" s="239"/>
    </row>
    <row r="324" spans="2:2" s="3" customFormat="1">
      <c r="B324" s="239"/>
    </row>
    <row r="325" spans="2:2" s="3" customFormat="1">
      <c r="B325" s="239"/>
    </row>
    <row r="326" spans="2:2" s="3" customFormat="1">
      <c r="B326" s="239"/>
    </row>
    <row r="327" spans="2:2" s="3" customFormat="1">
      <c r="B327" s="239"/>
    </row>
    <row r="328" spans="2:2" s="3" customFormat="1">
      <c r="B328" s="239"/>
    </row>
    <row r="329" spans="2:2" s="3" customFormat="1">
      <c r="B329" s="239"/>
    </row>
    <row r="330" spans="2:2" s="3" customFormat="1">
      <c r="B330" s="239"/>
    </row>
    <row r="331" spans="2:2" s="3" customFormat="1">
      <c r="B331" s="239"/>
    </row>
    <row r="332" spans="2:2" s="3" customFormat="1">
      <c r="B332" s="239"/>
    </row>
    <row r="333" spans="2:2" s="3" customFormat="1">
      <c r="B333" s="239"/>
    </row>
    <row r="334" spans="2:2" s="3" customFormat="1">
      <c r="B334" s="239"/>
    </row>
    <row r="335" spans="2:2" s="3" customFormat="1">
      <c r="B335" s="239"/>
    </row>
    <row r="336" spans="2:2" s="3" customFormat="1">
      <c r="B336" s="239"/>
    </row>
    <row r="337" spans="2:2" s="3" customFormat="1">
      <c r="B337" s="239"/>
    </row>
    <row r="338" spans="2:2" s="3" customFormat="1">
      <c r="B338" s="239"/>
    </row>
    <row r="339" spans="2:2" s="3" customFormat="1">
      <c r="B339" s="239"/>
    </row>
    <row r="340" spans="2:2" s="3" customFormat="1">
      <c r="B340" s="239"/>
    </row>
    <row r="341" spans="2:2" s="3" customFormat="1">
      <c r="B341" s="239"/>
    </row>
    <row r="342" spans="2:2" s="3" customFormat="1">
      <c r="B342" s="239"/>
    </row>
    <row r="343" spans="2:2" s="3" customFormat="1">
      <c r="B343" s="239"/>
    </row>
    <row r="344" spans="2:2" s="3" customFormat="1">
      <c r="B344" s="239"/>
    </row>
    <row r="345" spans="2:2" s="3" customFormat="1">
      <c r="B345" s="239"/>
    </row>
    <row r="346" spans="2:2" s="3" customFormat="1">
      <c r="B346" s="239"/>
    </row>
    <row r="347" spans="2:2" s="3" customFormat="1">
      <c r="B347" s="239"/>
    </row>
    <row r="348" spans="2:2" s="3" customFormat="1">
      <c r="B348" s="239"/>
    </row>
    <row r="349" spans="2:2" s="3" customFormat="1">
      <c r="B349" s="239"/>
    </row>
    <row r="350" spans="2:2" s="3" customFormat="1">
      <c r="B350" s="239"/>
    </row>
    <row r="351" spans="2:2" s="3" customFormat="1">
      <c r="B351" s="239"/>
    </row>
    <row r="352" spans="2:2" s="3" customFormat="1">
      <c r="B352" s="239"/>
    </row>
    <row r="353" spans="2:2" s="3" customFormat="1">
      <c r="B353" s="239"/>
    </row>
    <row r="354" spans="2:2" s="3" customFormat="1">
      <c r="B354" s="239"/>
    </row>
    <row r="355" spans="2:2" s="3" customFormat="1">
      <c r="B355" s="239"/>
    </row>
    <row r="356" spans="2:2" s="3" customFormat="1">
      <c r="B356" s="239"/>
    </row>
    <row r="357" spans="2:2" s="3" customFormat="1">
      <c r="B357" s="239"/>
    </row>
    <row r="358" spans="2:2" s="3" customFormat="1">
      <c r="B358" s="239"/>
    </row>
    <row r="359" spans="2:2" s="3" customFormat="1">
      <c r="B359" s="239"/>
    </row>
    <row r="360" spans="2:2" s="3" customFormat="1">
      <c r="B360" s="239"/>
    </row>
    <row r="361" spans="2:2" s="3" customFormat="1">
      <c r="B361" s="239"/>
    </row>
    <row r="362" spans="2:2" s="3" customFormat="1">
      <c r="B362" s="239"/>
    </row>
    <row r="363" spans="2:2" s="3" customFormat="1">
      <c r="B363" s="239"/>
    </row>
    <row r="364" spans="2:2" s="3" customFormat="1">
      <c r="B364" s="239"/>
    </row>
    <row r="365" spans="2:2" s="3" customFormat="1">
      <c r="B365" s="239"/>
    </row>
    <row r="366" spans="2:2" s="3" customFormat="1">
      <c r="B366" s="239"/>
    </row>
    <row r="367" spans="2:2" s="3" customFormat="1">
      <c r="B367" s="239"/>
    </row>
    <row r="368" spans="2:2" s="3" customFormat="1">
      <c r="B368" s="239"/>
    </row>
    <row r="369" spans="2:2" s="3" customFormat="1">
      <c r="B369" s="239"/>
    </row>
    <row r="370" spans="2:2" s="3" customFormat="1">
      <c r="B370" s="239"/>
    </row>
    <row r="371" spans="2:2" s="3" customFormat="1">
      <c r="B371" s="239"/>
    </row>
    <row r="372" spans="2:2" s="3" customFormat="1">
      <c r="B372" s="239"/>
    </row>
    <row r="373" spans="2:2" s="3" customFormat="1">
      <c r="B373" s="239"/>
    </row>
    <row r="374" spans="2:2" s="3" customFormat="1">
      <c r="B374" s="239"/>
    </row>
    <row r="375" spans="2:2" s="3" customFormat="1">
      <c r="B375" s="239"/>
    </row>
    <row r="376" spans="2:2" s="3" customFormat="1">
      <c r="B376" s="239"/>
    </row>
    <row r="377" spans="2:2" s="3" customFormat="1">
      <c r="B377" s="239"/>
    </row>
    <row r="378" spans="2:2" s="3" customFormat="1">
      <c r="B378" s="239"/>
    </row>
    <row r="379" spans="2:2" s="3" customFormat="1">
      <c r="B379" s="239"/>
    </row>
    <row r="380" spans="2:2" s="3" customFormat="1">
      <c r="B380" s="239"/>
    </row>
    <row r="381" spans="2:2" s="3" customFormat="1">
      <c r="B381" s="239"/>
    </row>
    <row r="382" spans="2:2" s="3" customFormat="1">
      <c r="B382" s="239"/>
    </row>
    <row r="383" spans="2:2" s="3" customFormat="1">
      <c r="B383" s="239"/>
    </row>
    <row r="384" spans="2:2" s="3" customFormat="1">
      <c r="B384" s="239"/>
    </row>
    <row r="385" spans="2:2" s="3" customFormat="1">
      <c r="B385" s="239"/>
    </row>
    <row r="386" spans="2:2" s="3" customFormat="1">
      <c r="B386" s="239"/>
    </row>
    <row r="387" spans="2:2" s="3" customFormat="1">
      <c r="B387" s="239"/>
    </row>
    <row r="388" spans="2:2" s="3" customFormat="1">
      <c r="B388" s="239"/>
    </row>
    <row r="389" spans="2:2" s="3" customFormat="1">
      <c r="B389" s="239"/>
    </row>
    <row r="390" spans="2:2" s="3" customFormat="1">
      <c r="B390" s="239"/>
    </row>
    <row r="391" spans="2:2" s="3" customFormat="1">
      <c r="B391" s="239"/>
    </row>
    <row r="392" spans="2:2" s="3" customFormat="1">
      <c r="B392" s="239"/>
    </row>
    <row r="393" spans="2:2" s="3" customFormat="1">
      <c r="B393" s="239"/>
    </row>
    <row r="394" spans="2:2" s="3" customFormat="1">
      <c r="B394" s="239"/>
    </row>
    <row r="395" spans="2:2" s="3" customFormat="1">
      <c r="B395" s="239"/>
    </row>
    <row r="396" spans="2:2" s="3" customFormat="1">
      <c r="B396" s="239"/>
    </row>
    <row r="397" spans="2:2" s="3" customFormat="1">
      <c r="B397" s="239"/>
    </row>
    <row r="398" spans="2:2" s="3" customFormat="1">
      <c r="B398" s="239"/>
    </row>
    <row r="399" spans="2:2" s="3" customFormat="1">
      <c r="B399" s="239"/>
    </row>
    <row r="400" spans="2:2" s="3" customFormat="1">
      <c r="B400" s="239"/>
    </row>
    <row r="401" spans="2:2" s="3" customFormat="1">
      <c r="B401" s="239"/>
    </row>
    <row r="402" spans="2:2" s="3" customFormat="1">
      <c r="B402" s="239"/>
    </row>
    <row r="403" spans="2:2" s="3" customFormat="1">
      <c r="B403" s="239"/>
    </row>
    <row r="404" spans="2:2" s="3" customFormat="1">
      <c r="B404" s="239"/>
    </row>
    <row r="405" spans="2:2" s="3" customFormat="1">
      <c r="B405" s="239"/>
    </row>
    <row r="406" spans="2:2" s="3" customFormat="1">
      <c r="B406" s="239"/>
    </row>
    <row r="407" spans="2:2" s="3" customFormat="1">
      <c r="B407" s="239"/>
    </row>
    <row r="408" spans="2:2" s="3" customFormat="1">
      <c r="B408" s="239"/>
    </row>
    <row r="409" spans="2:2" s="3" customFormat="1">
      <c r="B409" s="239"/>
    </row>
    <row r="410" spans="2:2" s="3" customFormat="1">
      <c r="B410" s="239"/>
    </row>
    <row r="411" spans="2:2" s="3" customFormat="1">
      <c r="B411" s="239"/>
    </row>
    <row r="412" spans="2:2" s="3" customFormat="1">
      <c r="B412" s="239"/>
    </row>
    <row r="413" spans="2:2" s="3" customFormat="1">
      <c r="B413" s="239"/>
    </row>
    <row r="414" spans="2:2" s="3" customFormat="1">
      <c r="B414" s="239"/>
    </row>
    <row r="415" spans="2:2" s="3" customFormat="1">
      <c r="B415" s="239"/>
    </row>
    <row r="416" spans="2:2" s="3" customFormat="1">
      <c r="B416" s="239"/>
    </row>
    <row r="417" spans="2:2" s="3" customFormat="1">
      <c r="B417" s="239"/>
    </row>
    <row r="418" spans="2:2" s="3" customFormat="1">
      <c r="B418" s="239"/>
    </row>
  </sheetData>
  <mergeCells count="5">
    <mergeCell ref="A231:I231"/>
    <mergeCell ref="A23:A24"/>
    <mergeCell ref="A26:A27"/>
    <mergeCell ref="A82:A83"/>
    <mergeCell ref="A230:I230"/>
  </mergeCells>
  <hyperlinks>
    <hyperlink ref="B6" r:id="rId1"/>
    <hyperlink ref="B7" r:id="rId2"/>
    <hyperlink ref="B8" r:id="rId3"/>
    <hyperlink ref="B13" r:id="rId4"/>
    <hyperlink ref="B21" r:id="rId5"/>
    <hyperlink ref="B22" r:id="rId6"/>
    <hyperlink ref="B23" r:id="rId7"/>
    <hyperlink ref="B26" r:id="rId8"/>
    <hyperlink ref="B15" r:id="rId9"/>
    <hyperlink ref="B29" r:id="rId10"/>
    <hyperlink ref="B30" r:id="rId11"/>
    <hyperlink ref="B16" r:id="rId12"/>
    <hyperlink ref="B17" r:id="rId13"/>
    <hyperlink ref="B18" r:id="rId14"/>
    <hyperlink ref="B36" r:id="rId15"/>
    <hyperlink ref="B37" r:id="rId16"/>
    <hyperlink ref="B38" r:id="rId17"/>
    <hyperlink ref="B44" r:id="rId18"/>
    <hyperlink ref="B41" r:id="rId19"/>
    <hyperlink ref="B45" r:id="rId20"/>
    <hyperlink ref="B47" r:id="rId21"/>
    <hyperlink ref="B50" r:id="rId22"/>
    <hyperlink ref="B48" r:id="rId23"/>
    <hyperlink ref="B46" r:id="rId24"/>
    <hyperlink ref="B53" r:id="rId25"/>
    <hyperlink ref="B49" r:id="rId26"/>
    <hyperlink ref="B54" r:id="rId27"/>
    <hyperlink ref="B55" r:id="rId28"/>
    <hyperlink ref="B61" r:id="rId29"/>
    <hyperlink ref="B60" r:id="rId30"/>
    <hyperlink ref="B62" r:id="rId31"/>
    <hyperlink ref="B59" r:id="rId32"/>
    <hyperlink ref="B58" r:id="rId33"/>
    <hyperlink ref="B66" r:id="rId34"/>
    <hyperlink ref="B67" r:id="rId35"/>
    <hyperlink ref="B74" r:id="rId36"/>
    <hyperlink ref="B68" r:id="rId37"/>
    <hyperlink ref="B69" r:id="rId38"/>
    <hyperlink ref="B70" r:id="rId39"/>
    <hyperlink ref="B82" r:id="rId40"/>
    <hyperlink ref="B78" r:id="rId41"/>
    <hyperlink ref="B79" r:id="rId42"/>
    <hyperlink ref="B77" r:id="rId43"/>
    <hyperlink ref="B81" r:id="rId44"/>
    <hyperlink ref="B85" r:id="rId45"/>
    <hyperlink ref="B73" r:id="rId46"/>
    <hyperlink ref="B86" r:id="rId47"/>
    <hyperlink ref="B72" r:id="rId48"/>
  </hyperlinks>
  <pageMargins left="0.25" right="0.25" top="0.75" bottom="0.75" header="0.3" footer="0.3"/>
  <pageSetup paperSize="9" scale="59" fitToHeight="0" orientation="portrait" r:id="rId49"/>
  <drawing r:id="rId50"/>
  <legacyDrawing r:id="rId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419"/>
  <sheetViews>
    <sheetView showGridLines="0" topLeftCell="A25" zoomScale="90" zoomScaleNormal="90" zoomScaleSheetLayoutView="85" workbookViewId="0">
      <selection activeCell="B34" sqref="B34"/>
    </sheetView>
  </sheetViews>
  <sheetFormatPr defaultColWidth="9.109375" defaultRowHeight="14.4" outlineLevelRow="2"/>
  <cols>
    <col min="1" max="1" width="65.5546875" style="4" customWidth="1"/>
    <col min="2" max="2" width="25.6640625" style="259" customWidth="1"/>
    <col min="3" max="3" width="10.44140625" style="4" customWidth="1"/>
    <col min="4" max="4" width="13.109375" style="4" customWidth="1"/>
    <col min="5" max="5" width="7.33203125" style="4" customWidth="1"/>
    <col min="6" max="6" width="4.88671875" style="4" customWidth="1"/>
    <col min="7" max="8" width="12.88671875" style="4" customWidth="1"/>
    <col min="9" max="11" width="14.44140625" style="4" customWidth="1"/>
    <col min="12" max="12" width="17.5546875" style="4" customWidth="1"/>
    <col min="13" max="16384" width="9.109375" style="4"/>
  </cols>
  <sheetData>
    <row r="1" spans="1:12">
      <c r="A1" s="3"/>
      <c r="B1" s="239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39.6" customHeight="1">
      <c r="A2" s="290" t="s">
        <v>90</v>
      </c>
      <c r="B2" s="256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3"/>
      <c r="B3" s="239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3" customFormat="1" ht="15.6">
      <c r="A4" s="284" t="s">
        <v>91</v>
      </c>
      <c r="B4" s="239"/>
      <c r="C4" s="9"/>
      <c r="D4" s="9"/>
      <c r="E4" s="9"/>
      <c r="F4" s="9"/>
      <c r="G4" s="9"/>
    </row>
    <row r="5" spans="1:12" s="3" customFormat="1" outlineLevel="2">
      <c r="A5" s="144" t="s">
        <v>92</v>
      </c>
      <c r="B5" s="161" t="s">
        <v>98</v>
      </c>
    </row>
    <row r="6" spans="1:12" s="3" customFormat="1" outlineLevel="2">
      <c r="A6" s="236" t="s">
        <v>89</v>
      </c>
      <c r="B6" s="291" t="s">
        <v>93</v>
      </c>
    </row>
    <row r="7" spans="1:12" s="3" customFormat="1" outlineLevel="2">
      <c r="A7" s="236" t="s">
        <v>95</v>
      </c>
      <c r="B7" s="291" t="s">
        <v>93</v>
      </c>
    </row>
    <row r="8" spans="1:12" s="3" customFormat="1" outlineLevel="2">
      <c r="A8" s="283" t="s">
        <v>94</v>
      </c>
      <c r="B8" s="291" t="s">
        <v>93</v>
      </c>
    </row>
    <row r="9" spans="1:12" s="3" customFormat="1" outlineLevel="2">
      <c r="A9" s="283" t="s">
        <v>96</v>
      </c>
      <c r="B9" s="291" t="s">
        <v>93</v>
      </c>
    </row>
    <row r="10" spans="1:12" s="3" customFormat="1" ht="13.8" customHeight="1">
      <c r="A10" s="283"/>
      <c r="B10" s="239"/>
    </row>
    <row r="11" spans="1:12" s="3" customFormat="1" ht="15.6">
      <c r="A11" s="284" t="s">
        <v>97</v>
      </c>
      <c r="B11" s="239"/>
    </row>
    <row r="12" spans="1:12" s="3" customFormat="1" outlineLevel="2">
      <c r="A12" s="144" t="s">
        <v>99</v>
      </c>
      <c r="B12" s="161" t="s">
        <v>98</v>
      </c>
    </row>
    <row r="13" spans="1:12" s="3" customFormat="1" ht="15.6" outlineLevel="2">
      <c r="A13" s="163" t="s">
        <v>100</v>
      </c>
      <c r="B13" s="162"/>
      <c r="C13" s="160"/>
      <c r="D13" s="160"/>
      <c r="E13" s="160"/>
      <c r="F13" s="160"/>
      <c r="G13" s="160"/>
    </row>
    <row r="14" spans="1:12" s="3" customFormat="1" ht="15" customHeight="1" outlineLevel="2">
      <c r="A14" s="283" t="s">
        <v>101</v>
      </c>
      <c r="B14" s="241" t="s">
        <v>103</v>
      </c>
      <c r="C14" s="33"/>
      <c r="D14" s="33"/>
      <c r="E14" s="33"/>
      <c r="F14" s="33"/>
      <c r="G14" s="33"/>
      <c r="H14" s="33"/>
      <c r="I14" s="33"/>
      <c r="J14" s="33"/>
      <c r="K14" s="33"/>
    </row>
    <row r="15" spans="1:12" s="238" customFormat="1" outlineLevel="2">
      <c r="A15" s="283" t="s">
        <v>102</v>
      </c>
      <c r="B15" s="291" t="s">
        <v>103</v>
      </c>
      <c r="C15" s="36"/>
      <c r="D15" s="36"/>
      <c r="E15" s="36"/>
      <c r="F15" s="36"/>
      <c r="G15" s="36"/>
      <c r="H15" s="36"/>
      <c r="I15" s="36"/>
      <c r="J15" s="36"/>
      <c r="K15" s="36"/>
    </row>
    <row r="16" spans="1:12" s="238" customFormat="1" outlineLevel="2">
      <c r="A16" s="306" t="s">
        <v>104</v>
      </c>
      <c r="B16" s="291" t="s">
        <v>103</v>
      </c>
      <c r="C16" s="36"/>
      <c r="D16" s="36"/>
      <c r="E16" s="36"/>
      <c r="F16" s="36"/>
      <c r="G16" s="36"/>
      <c r="H16" s="36"/>
      <c r="I16" s="36"/>
      <c r="J16" s="36"/>
      <c r="K16" s="36"/>
    </row>
    <row r="17" spans="1:14" s="238" customFormat="1" outlineLevel="2">
      <c r="A17" s="306" t="s">
        <v>105</v>
      </c>
      <c r="B17" s="291" t="s">
        <v>103</v>
      </c>
      <c r="C17" s="36"/>
      <c r="D17" s="36"/>
      <c r="E17" s="36"/>
      <c r="F17" s="36"/>
      <c r="G17" s="36"/>
      <c r="H17" s="36"/>
      <c r="I17" s="36"/>
      <c r="J17" s="36"/>
      <c r="K17" s="36"/>
    </row>
    <row r="18" spans="1:14" s="238" customFormat="1" outlineLevel="2">
      <c r="A18" s="283" t="s">
        <v>107</v>
      </c>
      <c r="B18" s="291" t="s">
        <v>103</v>
      </c>
      <c r="C18" s="36"/>
      <c r="D18" s="36"/>
      <c r="E18" s="36"/>
      <c r="F18" s="36"/>
      <c r="G18" s="36"/>
      <c r="H18" s="36"/>
      <c r="I18" s="36"/>
      <c r="J18" s="36"/>
      <c r="K18" s="36"/>
    </row>
    <row r="19" spans="1:14" s="238" customFormat="1" ht="14.4" customHeight="1" outlineLevel="2">
      <c r="A19" s="283"/>
      <c r="B19" s="243"/>
      <c r="C19" s="36"/>
      <c r="D19" s="36"/>
      <c r="E19" s="36"/>
      <c r="F19" s="36"/>
      <c r="G19" s="36"/>
      <c r="H19" s="36"/>
      <c r="I19" s="36"/>
      <c r="J19" s="36"/>
      <c r="K19" s="36"/>
    </row>
    <row r="20" spans="1:14" s="3" customFormat="1" ht="15.6" outlineLevel="2">
      <c r="A20" s="163" t="s">
        <v>106</v>
      </c>
      <c r="B20" s="213"/>
      <c r="C20" s="36"/>
      <c r="D20" s="36"/>
      <c r="E20" s="36"/>
      <c r="F20" s="36"/>
      <c r="G20" s="36"/>
      <c r="H20" s="36"/>
      <c r="I20" s="36"/>
      <c r="J20" s="36"/>
      <c r="K20" s="36"/>
    </row>
    <row r="21" spans="1:14" s="3" customFormat="1" outlineLevel="2">
      <c r="A21" s="283" t="s">
        <v>108</v>
      </c>
      <c r="B21" s="291" t="s">
        <v>93</v>
      </c>
      <c r="C21" s="36"/>
      <c r="D21" s="36"/>
      <c r="E21" s="36"/>
      <c r="F21" s="36"/>
      <c r="G21" s="36"/>
      <c r="J21" s="36"/>
      <c r="K21" s="36"/>
    </row>
    <row r="22" spans="1:14" s="282" customFormat="1" outlineLevel="2">
      <c r="A22" s="230" t="s">
        <v>109</v>
      </c>
      <c r="B22" s="291" t="s">
        <v>93</v>
      </c>
      <c r="C22" s="234"/>
      <c r="D22" s="234"/>
      <c r="E22" s="234"/>
      <c r="F22" s="234"/>
      <c r="G22" s="234"/>
      <c r="H22" s="237"/>
      <c r="J22" s="234"/>
      <c r="K22" s="234"/>
      <c r="N22" s="235"/>
    </row>
    <row r="23" spans="1:14" s="3" customFormat="1" outlineLevel="2">
      <c r="A23" s="285" t="s">
        <v>110</v>
      </c>
      <c r="B23" s="291" t="s">
        <v>93</v>
      </c>
      <c r="C23" s="36"/>
      <c r="D23" s="36"/>
      <c r="E23" s="36"/>
      <c r="F23" s="36"/>
      <c r="G23" s="36"/>
      <c r="J23" s="36"/>
      <c r="K23" s="36"/>
    </row>
    <row r="24" spans="1:14" s="3" customFormat="1" ht="12.6" customHeight="1" outlineLevel="2">
      <c r="A24" s="285"/>
      <c r="B24" s="239"/>
      <c r="K24" s="36"/>
    </row>
    <row r="25" spans="1:14" s="3" customFormat="1" ht="15.6" outlineLevel="2">
      <c r="A25" s="163" t="s">
        <v>111</v>
      </c>
      <c r="B25" s="239"/>
      <c r="K25" s="36"/>
    </row>
    <row r="26" spans="1:14" s="3" customFormat="1" outlineLevel="2">
      <c r="A26" s="314" t="s">
        <v>112</v>
      </c>
      <c r="B26" s="240" t="s">
        <v>103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4" s="6" customFormat="1" ht="14.4" customHeight="1" outlineLevel="2">
      <c r="A27" s="314"/>
      <c r="B27" s="246"/>
      <c r="C27" s="34"/>
      <c r="D27" s="34"/>
      <c r="E27" s="34"/>
      <c r="F27" s="34"/>
      <c r="G27" s="34"/>
      <c r="H27" s="34"/>
      <c r="I27" s="34"/>
      <c r="J27" s="34"/>
      <c r="K27" s="34"/>
      <c r="L27" s="39"/>
    </row>
    <row r="28" spans="1:14" s="6" customFormat="1" ht="15.6" outlineLevel="2">
      <c r="A28" s="163" t="s">
        <v>114</v>
      </c>
      <c r="B28" s="246"/>
      <c r="C28" s="34"/>
      <c r="D28" s="34"/>
      <c r="E28" s="34"/>
      <c r="F28" s="34"/>
      <c r="G28" s="34"/>
      <c r="H28" s="34"/>
      <c r="I28" s="34"/>
      <c r="J28" s="34"/>
      <c r="K28" s="34"/>
      <c r="L28" s="39"/>
    </row>
    <row r="29" spans="1:14" s="3" customFormat="1" outlineLevel="2">
      <c r="A29" s="285" t="s">
        <v>113</v>
      </c>
      <c r="B29" s="291" t="s">
        <v>103</v>
      </c>
      <c r="C29" s="36"/>
      <c r="D29" s="36"/>
      <c r="E29" s="36"/>
      <c r="F29" s="36"/>
      <c r="G29" s="36"/>
      <c r="H29" s="36"/>
      <c r="I29" s="36"/>
      <c r="J29" s="36"/>
      <c r="K29" s="36"/>
      <c r="L29" s="41"/>
    </row>
    <row r="30" spans="1:14" s="3" customFormat="1" outlineLevel="2">
      <c r="A30" s="230" t="s">
        <v>373</v>
      </c>
      <c r="B30" s="240" t="s">
        <v>103</v>
      </c>
      <c r="C30" s="36"/>
      <c r="D30" s="36"/>
      <c r="E30" s="36"/>
      <c r="F30" s="36"/>
      <c r="G30" s="36"/>
      <c r="H30" s="36"/>
      <c r="I30" s="36"/>
      <c r="J30" s="36"/>
      <c r="K30" s="36"/>
      <c r="L30" s="16"/>
    </row>
    <row r="31" spans="1:14" s="3" customFormat="1" outlineLevel="2">
      <c r="A31" s="230" t="s">
        <v>374</v>
      </c>
      <c r="B31" s="240" t="s">
        <v>103</v>
      </c>
      <c r="C31" s="36"/>
      <c r="D31" s="36"/>
      <c r="E31" s="36"/>
      <c r="F31" s="36"/>
      <c r="G31" s="36"/>
      <c r="H31" s="36"/>
      <c r="I31" s="36"/>
      <c r="J31" s="36"/>
      <c r="K31" s="36"/>
      <c r="L31" s="16"/>
    </row>
    <row r="32" spans="1:14" s="3" customFormat="1" ht="12" customHeight="1" outlineLevel="2">
      <c r="A32" s="230"/>
      <c r="B32" s="247"/>
      <c r="C32" s="36"/>
      <c r="D32" s="36"/>
      <c r="E32" s="36"/>
      <c r="F32" s="36"/>
      <c r="G32" s="36"/>
      <c r="H32" s="36"/>
      <c r="I32" s="36"/>
      <c r="J32" s="36"/>
      <c r="K32" s="36"/>
      <c r="L32" s="16"/>
    </row>
    <row r="33" spans="1:12" s="3" customFormat="1" ht="15.6" outlineLevel="2">
      <c r="A33" s="308" t="s">
        <v>115</v>
      </c>
      <c r="B33" s="247"/>
      <c r="C33" s="36"/>
      <c r="D33" s="36"/>
      <c r="E33" s="36"/>
      <c r="F33" s="36"/>
      <c r="G33" s="36"/>
      <c r="H33" s="36"/>
      <c r="I33" s="36"/>
      <c r="J33" s="36"/>
      <c r="K33" s="36"/>
      <c r="L33" s="16"/>
    </row>
    <row r="34" spans="1:12" s="3" customFormat="1" outlineLevel="2">
      <c r="A34" s="230" t="s">
        <v>375</v>
      </c>
      <c r="B34" s="240" t="s">
        <v>103</v>
      </c>
      <c r="C34" s="36"/>
      <c r="D34" s="36"/>
      <c r="E34" s="36"/>
      <c r="F34" s="36"/>
      <c r="G34" s="36"/>
      <c r="H34" s="36"/>
      <c r="I34" s="36"/>
      <c r="J34" s="36"/>
      <c r="K34" s="36"/>
      <c r="L34" s="16"/>
    </row>
    <row r="35" spans="1:12" s="3" customFormat="1" ht="15.6" customHeight="1">
      <c r="A35" s="283"/>
      <c r="B35" s="239"/>
      <c r="K35" s="36"/>
    </row>
    <row r="36" spans="1:12" s="3" customFormat="1" ht="15.6">
      <c r="A36" s="284" t="s">
        <v>117</v>
      </c>
      <c r="B36" s="248"/>
      <c r="C36" s="36"/>
      <c r="D36" s="36"/>
      <c r="E36" s="36"/>
      <c r="F36" s="36"/>
      <c r="G36" s="36"/>
      <c r="H36" s="36"/>
      <c r="I36" s="36"/>
      <c r="J36" s="36"/>
      <c r="K36" s="36"/>
      <c r="L36" s="16"/>
    </row>
    <row r="37" spans="1:12" s="3" customFormat="1" outlineLevel="1">
      <c r="A37" s="144" t="s">
        <v>99</v>
      </c>
      <c r="B37" s="161" t="s">
        <v>98</v>
      </c>
      <c r="C37" s="36"/>
      <c r="D37" s="36"/>
      <c r="E37" s="36"/>
      <c r="F37" s="36"/>
      <c r="G37" s="36"/>
      <c r="H37" s="36"/>
      <c r="I37" s="36"/>
      <c r="J37" s="36"/>
      <c r="K37" s="36"/>
      <c r="L37" s="16"/>
    </row>
    <row r="38" spans="1:12" s="3" customFormat="1" ht="15.6" outlineLevel="1">
      <c r="A38" s="163" t="s">
        <v>119</v>
      </c>
      <c r="B38" s="162"/>
      <c r="C38" s="36"/>
      <c r="D38" s="36"/>
      <c r="E38" s="36"/>
      <c r="F38" s="36"/>
      <c r="G38" s="36"/>
      <c r="H38" s="36"/>
      <c r="I38" s="36"/>
      <c r="J38" s="36"/>
      <c r="K38" s="36"/>
      <c r="L38" s="16"/>
    </row>
    <row r="39" spans="1:12" s="3" customFormat="1" ht="14.4" customHeight="1" outlineLevel="2">
      <c r="A39" s="285" t="s">
        <v>122</v>
      </c>
      <c r="B39" s="291" t="s">
        <v>103</v>
      </c>
      <c r="C39" s="36"/>
      <c r="D39" s="36"/>
      <c r="E39" s="36"/>
      <c r="F39" s="36"/>
      <c r="G39" s="36"/>
      <c r="H39" s="36"/>
      <c r="I39" s="36"/>
      <c r="J39" s="36"/>
      <c r="K39" s="36"/>
      <c r="L39" s="16"/>
    </row>
    <row r="40" spans="1:12" s="3" customFormat="1" ht="15" customHeight="1" outlineLevel="2">
      <c r="A40" s="285" t="s">
        <v>123</v>
      </c>
      <c r="B40" s="291" t="s">
        <v>103</v>
      </c>
      <c r="C40" s="36"/>
      <c r="D40" s="36"/>
      <c r="E40" s="36"/>
      <c r="F40" s="36"/>
      <c r="G40" s="36"/>
      <c r="H40" s="36"/>
      <c r="I40" s="36"/>
      <c r="J40" s="36"/>
      <c r="K40" s="36"/>
      <c r="L40" s="16"/>
    </row>
    <row r="41" spans="1:12" s="3" customFormat="1" outlineLevel="2">
      <c r="A41" s="262" t="s">
        <v>121</v>
      </c>
      <c r="B41" s="291" t="s">
        <v>103</v>
      </c>
      <c r="C41" s="36"/>
      <c r="D41" s="36"/>
      <c r="E41" s="36"/>
      <c r="F41" s="36"/>
      <c r="G41" s="36"/>
      <c r="H41" s="36"/>
      <c r="K41" s="36"/>
      <c r="L41" s="16"/>
    </row>
    <row r="42" spans="1:12" s="3" customFormat="1" outlineLevel="2">
      <c r="A42" s="254"/>
      <c r="B42" s="257"/>
      <c r="C42" s="16"/>
      <c r="D42" s="36"/>
      <c r="E42" s="36"/>
      <c r="F42" s="36"/>
      <c r="G42" s="36"/>
      <c r="H42" s="36"/>
      <c r="I42" s="255"/>
      <c r="K42" s="16"/>
      <c r="L42" s="16"/>
    </row>
    <row r="43" spans="1:12" s="3" customFormat="1" ht="15.6" outlineLevel="2">
      <c r="A43" s="163" t="s">
        <v>124</v>
      </c>
      <c r="B43" s="247"/>
      <c r="C43" s="33"/>
      <c r="D43" s="33"/>
      <c r="E43" s="33"/>
      <c r="F43" s="33"/>
      <c r="G43" s="33"/>
      <c r="H43" s="33"/>
      <c r="I43" s="165"/>
      <c r="J43" s="33"/>
      <c r="K43" s="33"/>
      <c r="L43" s="33"/>
    </row>
    <row r="44" spans="1:12" s="3" customFormat="1" outlineLevel="2">
      <c r="A44" s="285" t="s">
        <v>125</v>
      </c>
      <c r="B44" s="242" t="s">
        <v>103</v>
      </c>
      <c r="C44" s="36"/>
      <c r="D44" s="36"/>
      <c r="E44" s="36"/>
      <c r="F44" s="36"/>
      <c r="G44" s="36"/>
      <c r="H44" s="36"/>
      <c r="I44" s="165"/>
      <c r="J44" s="36"/>
      <c r="K44" s="36"/>
      <c r="L44" s="41"/>
    </row>
    <row r="45" spans="1:12" s="3" customFormat="1" outlineLevel="2">
      <c r="A45" s="283"/>
      <c r="B45" s="247"/>
      <c r="C45" s="36"/>
      <c r="D45" s="36"/>
      <c r="E45" s="36"/>
      <c r="F45" s="36"/>
      <c r="G45" s="36"/>
      <c r="H45" s="36"/>
      <c r="I45" s="40"/>
      <c r="J45" s="36"/>
      <c r="K45" s="36"/>
      <c r="L45" s="41"/>
    </row>
    <row r="46" spans="1:12" s="3" customFormat="1" ht="15.6" outlineLevel="2">
      <c r="A46" s="163" t="s">
        <v>126</v>
      </c>
      <c r="B46" s="239"/>
      <c r="C46" s="36"/>
      <c r="D46" s="36"/>
      <c r="E46" s="36"/>
      <c r="F46" s="36"/>
      <c r="G46" s="36"/>
      <c r="H46" s="36"/>
      <c r="I46" s="40"/>
      <c r="J46" s="36"/>
      <c r="K46" s="36"/>
      <c r="L46" s="16"/>
    </row>
    <row r="47" spans="1:12" s="3" customFormat="1" outlineLevel="2">
      <c r="A47" s="285" t="s">
        <v>127</v>
      </c>
      <c r="B47" s="242" t="s">
        <v>103</v>
      </c>
      <c r="C47" s="36"/>
      <c r="D47" s="36"/>
      <c r="E47" s="36"/>
      <c r="F47" s="36"/>
      <c r="G47" s="36"/>
      <c r="H47" s="36"/>
      <c r="I47" s="165"/>
      <c r="J47" s="36"/>
      <c r="K47" s="36"/>
      <c r="L47" s="16"/>
    </row>
    <row r="48" spans="1:12" s="3" customFormat="1" outlineLevel="2">
      <c r="A48" s="285" t="s">
        <v>128</v>
      </c>
      <c r="B48" s="242" t="s">
        <v>103</v>
      </c>
      <c r="C48" s="36"/>
      <c r="D48" s="36"/>
      <c r="E48" s="36"/>
      <c r="F48" s="36"/>
      <c r="G48" s="36"/>
      <c r="H48" s="36"/>
      <c r="I48" s="166"/>
      <c r="J48" s="36"/>
      <c r="K48" s="36"/>
      <c r="L48" s="16"/>
    </row>
    <row r="49" spans="1:12" s="3" customFormat="1" outlineLevel="2">
      <c r="A49" s="283" t="s">
        <v>129</v>
      </c>
      <c r="B49" s="242" t="s">
        <v>103</v>
      </c>
      <c r="C49" s="36"/>
      <c r="D49" s="36"/>
      <c r="E49" s="36"/>
      <c r="F49" s="36"/>
      <c r="G49" s="36"/>
      <c r="H49" s="36"/>
      <c r="I49" s="166"/>
      <c r="J49" s="36"/>
      <c r="K49" s="36"/>
      <c r="L49" s="16"/>
    </row>
    <row r="50" spans="1:12" s="3" customFormat="1" outlineLevel="2">
      <c r="A50" s="236" t="s">
        <v>130</v>
      </c>
      <c r="B50" s="242" t="s">
        <v>103</v>
      </c>
      <c r="C50" s="36"/>
      <c r="D50" s="36"/>
      <c r="E50" s="36"/>
      <c r="F50" s="36"/>
      <c r="G50" s="36"/>
      <c r="H50" s="36"/>
      <c r="I50" s="166"/>
      <c r="J50" s="36"/>
      <c r="K50" s="36"/>
      <c r="L50" s="16"/>
    </row>
    <row r="51" spans="1:12" s="3" customFormat="1" outlineLevel="2">
      <c r="A51" s="230" t="s">
        <v>131</v>
      </c>
      <c r="B51" s="242" t="s">
        <v>103</v>
      </c>
      <c r="C51" s="36"/>
      <c r="D51" s="36"/>
      <c r="E51" s="36"/>
      <c r="F51" s="36"/>
      <c r="H51" s="36"/>
      <c r="I51" s="166"/>
      <c r="J51" s="36"/>
      <c r="K51" s="36"/>
      <c r="L51" s="16"/>
    </row>
    <row r="52" spans="1:12" s="3" customFormat="1" outlineLevel="2">
      <c r="A52" s="230" t="s">
        <v>132</v>
      </c>
      <c r="B52" s="242" t="s">
        <v>103</v>
      </c>
      <c r="C52" s="36"/>
      <c r="D52" s="36"/>
      <c r="E52" s="36"/>
      <c r="F52" s="36"/>
      <c r="H52" s="36"/>
      <c r="I52" s="166"/>
      <c r="J52" s="36"/>
      <c r="K52" s="36"/>
      <c r="L52" s="16"/>
    </row>
    <row r="53" spans="1:12" s="3" customFormat="1" outlineLevel="2">
      <c r="A53" s="283"/>
      <c r="B53" s="239"/>
      <c r="I53" s="164"/>
      <c r="K53" s="36"/>
      <c r="L53" s="16"/>
    </row>
    <row r="54" spans="1:12" s="3" customFormat="1" ht="15.6" outlineLevel="2">
      <c r="A54" s="163" t="s">
        <v>115</v>
      </c>
      <c r="B54" s="239"/>
      <c r="C54" s="33"/>
      <c r="D54" s="33"/>
      <c r="E54" s="33"/>
      <c r="F54" s="33"/>
      <c r="G54" s="33"/>
      <c r="H54" s="33"/>
      <c r="I54" s="167"/>
      <c r="J54" s="33"/>
      <c r="K54" s="33"/>
      <c r="L54" s="16"/>
    </row>
    <row r="55" spans="1:12" s="3" customFormat="1" outlineLevel="2">
      <c r="A55" s="285" t="s">
        <v>133</v>
      </c>
      <c r="B55" s="242" t="s">
        <v>103</v>
      </c>
      <c r="C55" s="36"/>
      <c r="D55" s="36"/>
      <c r="E55" s="36"/>
      <c r="F55" s="36"/>
      <c r="G55" s="36"/>
      <c r="H55" s="36"/>
      <c r="I55" s="165"/>
      <c r="J55" s="36"/>
      <c r="K55" s="36"/>
      <c r="L55" s="16"/>
    </row>
    <row r="56" spans="1:12" s="3" customFormat="1" ht="16.5" customHeight="1" outlineLevel="2">
      <c r="A56" s="285" t="s">
        <v>134</v>
      </c>
      <c r="B56" s="291" t="s">
        <v>103</v>
      </c>
      <c r="C56" s="36"/>
      <c r="D56" s="36"/>
      <c r="E56" s="36"/>
      <c r="F56" s="36"/>
      <c r="G56" s="36"/>
      <c r="H56" s="36"/>
      <c r="I56" s="166"/>
      <c r="J56" s="36"/>
      <c r="K56" s="36"/>
      <c r="L56" s="16"/>
    </row>
    <row r="57" spans="1:12" s="3" customFormat="1" ht="18.45" customHeight="1" outlineLevel="2">
      <c r="A57" s="285" t="s">
        <v>135</v>
      </c>
      <c r="B57" s="291" t="s">
        <v>103</v>
      </c>
      <c r="C57" s="36"/>
      <c r="D57" s="36"/>
      <c r="E57" s="36"/>
      <c r="F57" s="36"/>
      <c r="G57" s="36"/>
      <c r="H57" s="36"/>
      <c r="I57" s="164"/>
      <c r="J57" s="36"/>
      <c r="K57" s="36"/>
      <c r="L57" s="16"/>
    </row>
    <row r="58" spans="1:12" s="3" customFormat="1" outlineLevel="2">
      <c r="A58" s="285"/>
      <c r="B58" s="248"/>
      <c r="C58" s="36"/>
      <c r="D58" s="36"/>
      <c r="E58" s="36"/>
      <c r="F58" s="36"/>
      <c r="G58" s="36"/>
      <c r="H58" s="36"/>
      <c r="I58" s="167"/>
      <c r="J58" s="36"/>
      <c r="K58" s="36"/>
      <c r="L58" s="16"/>
    </row>
    <row r="59" spans="1:12" s="3" customFormat="1" ht="15.45" customHeight="1" outlineLevel="2">
      <c r="A59" s="163" t="s">
        <v>143</v>
      </c>
      <c r="B59" s="248"/>
      <c r="C59" s="36"/>
      <c r="D59" s="36"/>
      <c r="E59" s="36"/>
      <c r="F59" s="36"/>
      <c r="G59" s="36"/>
      <c r="H59" s="36"/>
      <c r="I59" s="165"/>
      <c r="J59" s="36"/>
      <c r="K59" s="36"/>
      <c r="L59" s="16"/>
    </row>
    <row r="60" spans="1:12" s="3" customFormat="1" ht="30.6" customHeight="1" outlineLevel="2">
      <c r="A60" s="285" t="s">
        <v>116</v>
      </c>
      <c r="B60" s="242" t="s">
        <v>103</v>
      </c>
      <c r="C60" s="36"/>
      <c r="D60" s="36"/>
      <c r="E60" s="36"/>
      <c r="F60" s="36"/>
      <c r="G60" s="36"/>
      <c r="H60" s="36"/>
      <c r="I60" s="164"/>
      <c r="J60" s="36"/>
      <c r="K60" s="36"/>
      <c r="L60" s="16"/>
    </row>
    <row r="61" spans="1:12" s="3" customFormat="1" ht="16.5" customHeight="1" outlineLevel="2">
      <c r="A61" s="260" t="s">
        <v>120</v>
      </c>
      <c r="B61" s="291" t="s">
        <v>103</v>
      </c>
      <c r="C61" s="36"/>
      <c r="D61" s="36"/>
      <c r="E61" s="36"/>
      <c r="F61" s="36"/>
      <c r="G61" s="36"/>
      <c r="H61" s="36"/>
      <c r="I61" s="164"/>
      <c r="J61" s="36"/>
      <c r="K61" s="36"/>
      <c r="L61" s="16"/>
    </row>
    <row r="62" spans="1:12" s="3" customFormat="1" ht="17.399999999999999" customHeight="1">
      <c r="A62" s="283"/>
      <c r="B62" s="248"/>
      <c r="C62" s="36"/>
      <c r="D62" s="36"/>
      <c r="E62" s="36"/>
      <c r="F62" s="36"/>
      <c r="G62" s="36"/>
      <c r="H62" s="36"/>
      <c r="I62" s="164"/>
      <c r="J62" s="36"/>
      <c r="K62" s="36"/>
      <c r="L62" s="16"/>
    </row>
    <row r="63" spans="1:12" s="3" customFormat="1" ht="15.6">
      <c r="A63" s="284" t="s">
        <v>118</v>
      </c>
      <c r="B63" s="248"/>
      <c r="C63" s="36"/>
      <c r="D63" s="36"/>
      <c r="E63" s="36"/>
      <c r="F63" s="36"/>
      <c r="G63" s="36"/>
      <c r="H63" s="36"/>
      <c r="I63" s="164"/>
      <c r="J63" s="36"/>
      <c r="K63" s="36"/>
      <c r="L63" s="16"/>
    </row>
    <row r="64" spans="1:12" s="3" customFormat="1" outlineLevel="1">
      <c r="A64" s="144" t="s">
        <v>99</v>
      </c>
      <c r="B64" s="161" t="s">
        <v>98</v>
      </c>
      <c r="C64" s="36"/>
      <c r="D64" s="36"/>
      <c r="E64" s="36"/>
      <c r="F64" s="36"/>
      <c r="G64" s="36"/>
      <c r="H64" s="36"/>
      <c r="J64" s="36"/>
      <c r="K64" s="36"/>
      <c r="L64" s="16"/>
    </row>
    <row r="65" spans="1:12" s="3" customFormat="1" outlineLevel="1">
      <c r="A65" s="283" t="s">
        <v>136</v>
      </c>
      <c r="B65" s="291" t="s">
        <v>93</v>
      </c>
      <c r="C65" s="36"/>
      <c r="D65" s="36"/>
      <c r="E65" s="36"/>
      <c r="F65" s="36"/>
      <c r="G65" s="36"/>
      <c r="H65" s="36"/>
      <c r="J65" s="36"/>
      <c r="K65" s="36"/>
      <c r="L65" s="41"/>
    </row>
    <row r="66" spans="1:12" s="3" customFormat="1" outlineLevel="1">
      <c r="A66" s="283" t="s">
        <v>137</v>
      </c>
      <c r="B66" s="291" t="s">
        <v>93</v>
      </c>
      <c r="C66" s="36"/>
      <c r="D66" s="36"/>
      <c r="E66" s="36"/>
      <c r="F66" s="36"/>
      <c r="G66" s="36"/>
      <c r="H66" s="36"/>
      <c r="J66" s="36"/>
      <c r="K66" s="36"/>
      <c r="L66" s="16"/>
    </row>
    <row r="67" spans="1:12" s="3" customFormat="1" outlineLevel="1">
      <c r="A67" s="230" t="s">
        <v>138</v>
      </c>
      <c r="B67" s="291" t="s">
        <v>93</v>
      </c>
      <c r="C67" s="36"/>
      <c r="D67" s="36"/>
      <c r="E67" s="36"/>
      <c r="F67" s="36"/>
      <c r="G67" s="36"/>
      <c r="H67" s="36"/>
      <c r="J67" s="36"/>
      <c r="K67" s="36"/>
      <c r="L67" s="16"/>
    </row>
    <row r="68" spans="1:12" s="3" customFormat="1" outlineLevel="1">
      <c r="A68" s="230" t="s">
        <v>139</v>
      </c>
      <c r="B68" s="291" t="s">
        <v>93</v>
      </c>
      <c r="C68" s="36"/>
      <c r="D68" s="36"/>
      <c r="E68" s="36"/>
      <c r="F68" s="36"/>
      <c r="G68" s="36"/>
      <c r="H68" s="36"/>
      <c r="I68" s="40"/>
      <c r="J68" s="36"/>
      <c r="K68" s="36"/>
      <c r="L68" s="16"/>
    </row>
    <row r="69" spans="1:12" s="3" customFormat="1" outlineLevel="1">
      <c r="A69" s="289" t="s">
        <v>140</v>
      </c>
      <c r="B69" s="291" t="s">
        <v>93</v>
      </c>
      <c r="C69" s="36"/>
      <c r="D69" s="36"/>
      <c r="E69" s="36"/>
      <c r="F69" s="36"/>
      <c r="G69" s="36"/>
      <c r="H69" s="36"/>
      <c r="I69" s="40"/>
      <c r="J69" s="36"/>
      <c r="K69" s="36"/>
      <c r="L69" s="16"/>
    </row>
    <row r="70" spans="1:12" s="3" customFormat="1" outlineLevel="1">
      <c r="A70" s="283" t="s">
        <v>141</v>
      </c>
      <c r="B70" s="291" t="s">
        <v>93</v>
      </c>
      <c r="C70" s="36"/>
      <c r="D70" s="36"/>
      <c r="E70" s="36"/>
      <c r="F70" s="36"/>
      <c r="G70" s="36"/>
      <c r="H70" s="36"/>
      <c r="I70" s="36"/>
      <c r="J70" s="36"/>
      <c r="K70" s="36"/>
      <c r="L70" s="16"/>
    </row>
    <row r="71" spans="1:12" s="3" customFormat="1" outlineLevel="1">
      <c r="A71" s="283"/>
      <c r="B71" s="239"/>
      <c r="C71" s="36"/>
      <c r="D71" s="36"/>
      <c r="E71" s="36"/>
      <c r="F71" s="36"/>
      <c r="G71" s="36"/>
      <c r="H71" s="36"/>
      <c r="I71" s="36"/>
      <c r="J71" s="36"/>
      <c r="K71" s="36"/>
      <c r="L71" s="16"/>
    </row>
    <row r="72" spans="1:12" s="3" customFormat="1" ht="14.7" customHeight="1" outlineLevel="1">
      <c r="A72" s="163" t="s">
        <v>142</v>
      </c>
      <c r="B72" s="247"/>
      <c r="C72" s="36"/>
      <c r="D72" s="36"/>
      <c r="E72" s="36"/>
      <c r="F72" s="36"/>
      <c r="G72" s="36"/>
      <c r="H72" s="36"/>
      <c r="I72" s="36"/>
      <c r="J72" s="36"/>
      <c r="K72" s="36"/>
      <c r="L72" s="16"/>
    </row>
    <row r="73" spans="1:12" s="3" customFormat="1" ht="13.8" customHeight="1" outlineLevel="1">
      <c r="A73" s="283" t="s">
        <v>145</v>
      </c>
      <c r="B73" s="291" t="s">
        <v>93</v>
      </c>
      <c r="C73" s="36"/>
      <c r="D73" s="36"/>
      <c r="E73" s="36"/>
      <c r="F73" s="36"/>
      <c r="G73" s="36"/>
      <c r="H73" s="36"/>
      <c r="I73" s="36"/>
      <c r="J73" s="36"/>
      <c r="K73" s="36"/>
      <c r="L73" s="16"/>
    </row>
    <row r="74" spans="1:12" s="3" customFormat="1" outlineLevel="1">
      <c r="A74" s="283" t="s">
        <v>146</v>
      </c>
      <c r="B74" s="291" t="s">
        <v>93</v>
      </c>
      <c r="C74" s="36"/>
      <c r="D74" s="33"/>
      <c r="E74" s="33"/>
      <c r="F74" s="33"/>
      <c r="G74" s="33"/>
      <c r="H74" s="33"/>
      <c r="I74" s="33"/>
      <c r="J74" s="33"/>
      <c r="K74" s="33"/>
      <c r="L74" s="16"/>
    </row>
    <row r="75" spans="1:12" s="3" customFormat="1" outlineLevel="1">
      <c r="A75" s="283" t="s">
        <v>144</v>
      </c>
      <c r="B75" s="291" t="s">
        <v>93</v>
      </c>
      <c r="C75" s="36"/>
      <c r="D75" s="36"/>
      <c r="E75" s="36"/>
      <c r="F75" s="36"/>
      <c r="G75" s="36"/>
      <c r="H75" s="36"/>
      <c r="I75" s="40"/>
      <c r="J75" s="36"/>
      <c r="K75" s="36"/>
      <c r="L75" s="16"/>
    </row>
    <row r="76" spans="1:12" s="3" customFormat="1" outlineLevel="1">
      <c r="A76" s="283"/>
      <c r="B76" s="240"/>
      <c r="C76" s="36"/>
      <c r="D76" s="36"/>
      <c r="E76" s="36"/>
      <c r="F76" s="36"/>
      <c r="G76" s="36"/>
      <c r="H76" s="36"/>
      <c r="I76" s="40"/>
      <c r="J76" s="36"/>
      <c r="K76" s="36"/>
      <c r="L76" s="16"/>
    </row>
    <row r="77" spans="1:12" s="3" customFormat="1" ht="18.45" customHeight="1" outlineLevel="1">
      <c r="A77" s="163" t="s">
        <v>147</v>
      </c>
      <c r="B77" s="239"/>
      <c r="C77" s="42"/>
      <c r="D77" s="42"/>
      <c r="E77" s="42"/>
      <c r="F77" s="42"/>
      <c r="G77" s="42"/>
      <c r="H77" s="42"/>
      <c r="I77" s="40"/>
      <c r="J77" s="42"/>
      <c r="K77" s="16"/>
      <c r="L77" s="16"/>
    </row>
    <row r="78" spans="1:12" s="3" customFormat="1" outlineLevel="1">
      <c r="A78" s="283" t="s">
        <v>148</v>
      </c>
      <c r="B78" s="242" t="s">
        <v>103</v>
      </c>
      <c r="C78" s="42"/>
      <c r="D78" s="42"/>
      <c r="E78" s="42"/>
      <c r="F78" s="42"/>
      <c r="G78" s="42"/>
      <c r="H78" s="42"/>
      <c r="I78" s="38"/>
      <c r="J78" s="42"/>
      <c r="K78" s="16"/>
      <c r="L78" s="16"/>
    </row>
    <row r="79" spans="1:12" s="3" customFormat="1" outlineLevel="1">
      <c r="A79" s="292" t="s">
        <v>149</v>
      </c>
      <c r="B79" s="291" t="s">
        <v>103</v>
      </c>
      <c r="C79" s="42"/>
      <c r="D79" s="42"/>
      <c r="E79" s="42"/>
      <c r="F79" s="42"/>
      <c r="G79" s="42"/>
      <c r="H79" s="42"/>
      <c r="I79" s="40"/>
      <c r="J79" s="42"/>
      <c r="K79" s="16"/>
      <c r="L79" s="16"/>
    </row>
    <row r="80" spans="1:12" s="3" customFormat="1" ht="28.8" outlineLevel="1">
      <c r="A80" s="283" t="s">
        <v>150</v>
      </c>
      <c r="B80" s="242" t="s">
        <v>103</v>
      </c>
      <c r="C80" s="42"/>
      <c r="D80" s="42"/>
      <c r="E80" s="42"/>
      <c r="F80" s="42"/>
      <c r="G80" s="42"/>
      <c r="H80" s="42"/>
      <c r="I80" s="40"/>
      <c r="J80" s="42"/>
      <c r="K80" s="16"/>
      <c r="L80" s="16"/>
    </row>
    <row r="81" spans="1:12" s="3" customFormat="1" ht="12" customHeight="1" outlineLevel="1">
      <c r="A81" s="283"/>
      <c r="B81" s="239"/>
      <c r="C81" s="42"/>
      <c r="D81" s="42"/>
      <c r="E81" s="42"/>
      <c r="F81" s="42"/>
      <c r="G81" s="42"/>
      <c r="H81" s="42"/>
      <c r="I81" s="40"/>
      <c r="J81" s="42"/>
    </row>
    <row r="82" spans="1:12" s="3" customFormat="1" ht="15.6" outlineLevel="1">
      <c r="A82" s="163" t="s">
        <v>151</v>
      </c>
      <c r="B82" s="249"/>
      <c r="C82" s="16"/>
      <c r="D82" s="36"/>
      <c r="E82" s="36"/>
      <c r="F82" s="36"/>
      <c r="G82" s="36"/>
      <c r="H82" s="36"/>
      <c r="I82" s="40"/>
      <c r="J82" s="16"/>
      <c r="K82" s="16"/>
      <c r="L82" s="16"/>
    </row>
    <row r="83" spans="1:12" s="3" customFormat="1" outlineLevel="1">
      <c r="A83" s="283" t="s">
        <v>152</v>
      </c>
      <c r="B83" s="291" t="s">
        <v>103</v>
      </c>
      <c r="C83" s="16"/>
      <c r="D83" s="16"/>
      <c r="E83" s="16"/>
      <c r="F83" s="16"/>
      <c r="G83" s="16"/>
      <c r="H83" s="16"/>
      <c r="J83" s="16"/>
      <c r="K83" s="16"/>
      <c r="L83" s="16"/>
    </row>
    <row r="84" spans="1:12" s="2" customFormat="1" outlineLevel="1">
      <c r="A84" s="283" t="s">
        <v>153</v>
      </c>
      <c r="B84" s="242" t="s">
        <v>103</v>
      </c>
      <c r="C84" s="46"/>
      <c r="D84" s="46"/>
      <c r="E84" s="46"/>
      <c r="F84" s="46"/>
      <c r="G84" s="46"/>
      <c r="H84" s="46"/>
      <c r="I84" s="3"/>
      <c r="J84" s="46"/>
      <c r="K84" s="46"/>
      <c r="L84" s="43"/>
    </row>
    <row r="85" spans="1:12" s="2" customFormat="1" outlineLevel="1">
      <c r="A85" s="283"/>
      <c r="B85" s="250"/>
      <c r="C85" s="44"/>
      <c r="D85" s="44"/>
      <c r="E85" s="44"/>
      <c r="F85" s="44"/>
      <c r="G85" s="44"/>
      <c r="H85" s="44"/>
      <c r="I85" s="44"/>
      <c r="J85" s="44"/>
      <c r="K85" s="44"/>
      <c r="L85" s="43"/>
    </row>
    <row r="86" spans="1:12" s="2" customFormat="1" ht="15.6" outlineLevel="1">
      <c r="A86" s="163" t="s">
        <v>154</v>
      </c>
      <c r="B86" s="250"/>
      <c r="C86" s="44"/>
      <c r="D86" s="44"/>
      <c r="E86" s="44"/>
      <c r="F86" s="44"/>
      <c r="G86" s="44"/>
      <c r="H86" s="44"/>
      <c r="I86" s="44"/>
      <c r="J86" s="44"/>
      <c r="K86" s="44"/>
      <c r="L86" s="43"/>
    </row>
    <row r="87" spans="1:12" s="2" customFormat="1" outlineLevel="1">
      <c r="A87" s="230" t="s">
        <v>376</v>
      </c>
      <c r="B87" s="240" t="s">
        <v>103</v>
      </c>
      <c r="C87" s="44"/>
      <c r="D87" s="44"/>
      <c r="E87" s="44"/>
      <c r="F87" s="44"/>
      <c r="G87" s="44"/>
      <c r="H87" s="44"/>
      <c r="I87" s="44"/>
      <c r="J87" s="44"/>
      <c r="K87" s="44"/>
      <c r="L87" s="43"/>
    </row>
    <row r="88" spans="1:12" s="2" customFormat="1" ht="28.8" outlineLevel="1">
      <c r="A88" s="230" t="s">
        <v>377</v>
      </c>
      <c r="B88" s="240" t="s">
        <v>103</v>
      </c>
      <c r="C88" s="46"/>
      <c r="D88" s="46"/>
      <c r="E88" s="46"/>
      <c r="F88" s="46"/>
      <c r="G88" s="46"/>
      <c r="H88" s="46"/>
      <c r="I88" s="46"/>
      <c r="J88" s="46"/>
      <c r="K88" s="46"/>
      <c r="L88" s="43"/>
    </row>
    <row r="89" spans="1:12" s="2" customFormat="1">
      <c r="A89" s="283"/>
      <c r="B89" s="239"/>
      <c r="C89" s="44"/>
      <c r="D89" s="44"/>
      <c r="E89" s="44"/>
      <c r="F89" s="44"/>
      <c r="G89" s="44"/>
      <c r="H89" s="44"/>
      <c r="I89" s="44"/>
      <c r="J89" s="44"/>
      <c r="K89" s="44"/>
      <c r="L89" s="43"/>
    </row>
    <row r="90" spans="1:12" s="2" customFormat="1">
      <c r="B90" s="258"/>
      <c r="C90" s="44"/>
      <c r="D90" s="44"/>
      <c r="E90" s="44"/>
      <c r="F90" s="44"/>
      <c r="G90" s="44"/>
      <c r="H90" s="44"/>
      <c r="I90" s="44"/>
      <c r="J90" s="44"/>
      <c r="K90" s="44"/>
      <c r="L90" s="43"/>
    </row>
    <row r="91" spans="1:12" s="2" customFormat="1">
      <c r="A91" s="48"/>
      <c r="B91" s="250"/>
      <c r="C91" s="44"/>
      <c r="D91" s="44"/>
      <c r="E91" s="44"/>
      <c r="F91" s="44"/>
      <c r="G91" s="44"/>
      <c r="H91" s="44"/>
      <c r="I91" s="44"/>
      <c r="J91" s="44"/>
      <c r="K91" s="44"/>
      <c r="L91" s="43"/>
    </row>
    <row r="92" spans="1:12" s="2" customFormat="1">
      <c r="A92" s="47"/>
      <c r="B92" s="250"/>
      <c r="C92" s="44"/>
      <c r="D92" s="44"/>
      <c r="E92" s="44"/>
      <c r="F92" s="44"/>
      <c r="G92" s="44"/>
      <c r="H92" s="44"/>
      <c r="I92" s="44"/>
      <c r="J92" s="44"/>
      <c r="K92" s="44"/>
      <c r="L92" s="43"/>
    </row>
    <row r="93" spans="1:12" s="2" customFormat="1">
      <c r="A93" s="48"/>
      <c r="B93" s="250"/>
      <c r="C93" s="44"/>
      <c r="D93" s="44"/>
      <c r="E93" s="44"/>
      <c r="F93" s="44"/>
      <c r="G93" s="44"/>
      <c r="H93" s="44"/>
      <c r="I93" s="44"/>
      <c r="J93" s="44"/>
      <c r="K93" s="44"/>
      <c r="L93" s="43"/>
    </row>
    <row r="94" spans="1:12" s="3" customFormat="1">
      <c r="A94" s="16"/>
      <c r="B94" s="257"/>
      <c r="C94" s="16"/>
      <c r="D94" s="36"/>
      <c r="E94" s="36"/>
      <c r="F94" s="36"/>
      <c r="G94" s="36"/>
      <c r="H94" s="36"/>
      <c r="I94" s="16"/>
      <c r="J94" s="16"/>
      <c r="K94" s="16"/>
      <c r="L94" s="16"/>
    </row>
    <row r="95" spans="1:12" s="3" customFormat="1">
      <c r="A95" s="32"/>
      <c r="B95" s="249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1:12" s="3" customFormat="1">
      <c r="A96" s="32"/>
      <c r="B96" s="249"/>
      <c r="C96" s="33"/>
      <c r="D96" s="33"/>
      <c r="E96" s="33"/>
      <c r="F96" s="33"/>
      <c r="G96" s="33"/>
      <c r="H96" s="33"/>
      <c r="I96" s="33"/>
      <c r="J96" s="33"/>
      <c r="K96" s="33"/>
      <c r="L96" s="49"/>
    </row>
    <row r="97" spans="1:12" s="3" customFormat="1">
      <c r="A97" s="37"/>
      <c r="B97" s="247"/>
      <c r="C97" s="50"/>
      <c r="D97" s="50"/>
      <c r="E97" s="50"/>
      <c r="F97" s="50"/>
      <c r="G97" s="50"/>
      <c r="H97" s="50"/>
      <c r="I97" s="50"/>
      <c r="J97" s="50"/>
      <c r="K97" s="50"/>
      <c r="L97" s="49"/>
    </row>
    <row r="98" spans="1:12" s="3" customFormat="1">
      <c r="A98" s="35"/>
      <c r="B98" s="247"/>
      <c r="C98" s="50"/>
      <c r="D98" s="50"/>
      <c r="E98" s="50"/>
      <c r="F98" s="50"/>
      <c r="G98" s="50"/>
      <c r="H98" s="50"/>
      <c r="I98" s="50"/>
      <c r="J98" s="50"/>
      <c r="K98" s="50"/>
      <c r="L98" s="49"/>
    </row>
    <row r="99" spans="1:12" s="3" customFormat="1">
      <c r="A99" s="35"/>
      <c r="B99" s="247"/>
      <c r="C99" s="50"/>
      <c r="D99" s="50"/>
      <c r="E99" s="50"/>
      <c r="F99" s="50"/>
      <c r="G99" s="50"/>
      <c r="H99" s="50"/>
      <c r="I99" s="50"/>
      <c r="J99" s="50"/>
      <c r="K99" s="50"/>
      <c r="L99" s="49"/>
    </row>
    <row r="100" spans="1:12" s="3" customFormat="1">
      <c r="A100" s="37"/>
      <c r="B100" s="247"/>
      <c r="C100" s="50"/>
      <c r="D100" s="50"/>
      <c r="E100" s="50"/>
      <c r="F100" s="50"/>
      <c r="G100" s="50"/>
      <c r="H100" s="50"/>
      <c r="I100" s="50"/>
      <c r="J100" s="50"/>
      <c r="K100" s="50"/>
      <c r="L100" s="49"/>
    </row>
    <row r="101" spans="1:12" s="3" customFormat="1">
      <c r="A101" s="35"/>
      <c r="B101" s="247"/>
      <c r="C101" s="50"/>
      <c r="D101" s="50"/>
      <c r="E101" s="50"/>
      <c r="F101" s="50"/>
      <c r="G101" s="50"/>
      <c r="H101" s="50"/>
      <c r="I101" s="50"/>
      <c r="J101" s="50"/>
      <c r="K101" s="50"/>
      <c r="L101" s="49"/>
    </row>
    <row r="102" spans="1:12" s="3" customFormat="1">
      <c r="A102" s="37"/>
      <c r="B102" s="247"/>
      <c r="C102" s="50"/>
      <c r="D102" s="50"/>
      <c r="E102" s="50"/>
      <c r="F102" s="50"/>
      <c r="G102" s="50"/>
      <c r="H102" s="50"/>
      <c r="I102" s="10"/>
      <c r="J102" s="10"/>
      <c r="K102" s="10"/>
      <c r="L102" s="49"/>
    </row>
    <row r="103" spans="1:12" s="3" customFormat="1">
      <c r="A103" s="32"/>
      <c r="B103" s="249"/>
      <c r="C103" s="33"/>
      <c r="D103" s="33"/>
      <c r="E103" s="33"/>
      <c r="F103" s="33"/>
      <c r="G103" s="33"/>
      <c r="H103" s="33"/>
      <c r="I103" s="33"/>
      <c r="J103" s="33"/>
      <c r="K103" s="33"/>
      <c r="L103" s="49"/>
    </row>
    <row r="104" spans="1:12" s="3" customFormat="1">
      <c r="A104" s="37"/>
      <c r="B104" s="247"/>
      <c r="C104" s="50"/>
      <c r="D104" s="50"/>
      <c r="E104" s="50"/>
      <c r="F104" s="50"/>
      <c r="G104" s="50"/>
      <c r="H104" s="50"/>
      <c r="I104" s="50"/>
      <c r="J104" s="50"/>
      <c r="K104" s="50"/>
      <c r="L104" s="49"/>
    </row>
    <row r="105" spans="1:12" s="3" customFormat="1">
      <c r="A105" s="37"/>
      <c r="B105" s="247"/>
      <c r="C105" s="49"/>
      <c r="D105" s="49"/>
      <c r="E105" s="49"/>
      <c r="F105" s="49"/>
      <c r="G105" s="49"/>
      <c r="H105" s="49"/>
      <c r="I105" s="9"/>
      <c r="J105" s="9"/>
      <c r="K105" s="9"/>
      <c r="L105" s="49"/>
    </row>
    <row r="106" spans="1:12" s="3" customFormat="1">
      <c r="A106" s="32"/>
      <c r="B106" s="249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2" s="3" customFormat="1">
      <c r="A107" s="37"/>
      <c r="B107" s="247"/>
      <c r="C107" s="36"/>
      <c r="D107" s="36"/>
      <c r="E107" s="50"/>
      <c r="F107" s="50"/>
      <c r="G107" s="50"/>
      <c r="H107" s="50"/>
      <c r="I107" s="50"/>
      <c r="J107" s="50"/>
      <c r="K107" s="50"/>
      <c r="L107" s="36"/>
    </row>
    <row r="108" spans="1:12" s="3" customFormat="1">
      <c r="A108" s="35"/>
      <c r="B108" s="247"/>
      <c r="C108" s="36"/>
      <c r="D108" s="36"/>
      <c r="E108" s="50"/>
      <c r="F108" s="50"/>
      <c r="G108" s="50"/>
      <c r="H108" s="50"/>
      <c r="I108" s="50"/>
      <c r="J108" s="50"/>
      <c r="K108" s="50"/>
      <c r="L108" s="36"/>
    </row>
    <row r="109" spans="1:12" s="3" customFormat="1">
      <c r="A109" s="35"/>
      <c r="B109" s="247"/>
      <c r="C109" s="36"/>
      <c r="D109" s="36"/>
      <c r="E109" s="50"/>
      <c r="F109" s="50"/>
      <c r="G109" s="50"/>
      <c r="H109" s="50"/>
      <c r="I109" s="50"/>
      <c r="J109" s="50"/>
      <c r="K109" s="50"/>
      <c r="L109" s="16"/>
    </row>
    <row r="110" spans="1:12" s="3" customFormat="1">
      <c r="A110" s="35"/>
      <c r="B110" s="247"/>
      <c r="C110" s="36"/>
      <c r="D110" s="36"/>
      <c r="E110" s="50"/>
      <c r="F110" s="50"/>
      <c r="G110" s="50"/>
      <c r="H110" s="50"/>
      <c r="I110" s="50"/>
      <c r="J110" s="50"/>
      <c r="K110" s="50"/>
      <c r="L110" s="16"/>
    </row>
    <row r="111" spans="1:12" s="3" customFormat="1">
      <c r="A111" s="37"/>
      <c r="B111" s="247"/>
      <c r="C111" s="36"/>
      <c r="D111" s="36"/>
      <c r="E111" s="50"/>
      <c r="F111" s="50"/>
      <c r="G111" s="50"/>
      <c r="H111" s="50"/>
      <c r="I111" s="50"/>
      <c r="J111" s="50"/>
      <c r="K111" s="50"/>
      <c r="L111" s="16"/>
    </row>
    <row r="112" spans="1:12" s="3" customFormat="1">
      <c r="A112" s="35"/>
      <c r="B112" s="247"/>
      <c r="C112" s="36"/>
      <c r="D112" s="36"/>
      <c r="E112" s="50"/>
      <c r="F112" s="50"/>
      <c r="G112" s="50"/>
      <c r="H112" s="50"/>
      <c r="I112" s="50"/>
      <c r="J112" s="50"/>
      <c r="K112" s="50"/>
      <c r="L112" s="16"/>
    </row>
    <row r="113" spans="1:12" s="3" customFormat="1">
      <c r="A113" s="32"/>
      <c r="B113" s="249"/>
      <c r="C113" s="33"/>
      <c r="D113" s="33"/>
      <c r="E113" s="33"/>
      <c r="F113" s="33"/>
      <c r="G113" s="33"/>
      <c r="H113" s="33"/>
      <c r="I113" s="33"/>
      <c r="J113" s="33"/>
      <c r="K113" s="33"/>
      <c r="L113" s="16"/>
    </row>
    <row r="114" spans="1:12" s="3" customFormat="1">
      <c r="A114" s="51"/>
      <c r="B114" s="247"/>
      <c r="C114" s="36"/>
      <c r="D114" s="36"/>
      <c r="E114" s="36"/>
      <c r="F114" s="36"/>
      <c r="G114" s="36"/>
      <c r="H114" s="36"/>
      <c r="I114" s="36"/>
      <c r="J114" s="36"/>
      <c r="K114" s="36"/>
      <c r="L114" s="16"/>
    </row>
    <row r="115" spans="1:12" s="3" customFormat="1">
      <c r="A115" s="51"/>
      <c r="B115" s="247"/>
      <c r="C115" s="36"/>
      <c r="D115" s="36"/>
      <c r="E115" s="36"/>
      <c r="F115" s="36"/>
      <c r="G115" s="36"/>
      <c r="H115" s="36"/>
      <c r="I115" s="36"/>
      <c r="J115" s="36"/>
      <c r="K115" s="36"/>
      <c r="L115" s="16"/>
    </row>
    <row r="116" spans="1:12" s="3" customFormat="1">
      <c r="A116" s="51"/>
      <c r="B116" s="247"/>
      <c r="C116" s="36"/>
      <c r="D116" s="36"/>
      <c r="E116" s="36"/>
      <c r="F116" s="36"/>
      <c r="G116" s="36"/>
      <c r="H116" s="36"/>
      <c r="I116" s="36"/>
      <c r="J116" s="36"/>
      <c r="K116" s="36"/>
      <c r="L116" s="16"/>
    </row>
    <row r="117" spans="1:12" s="3" customFormat="1">
      <c r="A117" s="52"/>
      <c r="B117" s="249"/>
      <c r="C117" s="33"/>
      <c r="D117" s="33"/>
      <c r="E117" s="33"/>
      <c r="F117" s="33"/>
      <c r="G117" s="33"/>
      <c r="H117" s="33"/>
      <c r="I117" s="33"/>
      <c r="J117" s="33"/>
      <c r="K117" s="33"/>
      <c r="L117" s="16"/>
    </row>
    <row r="118" spans="1:12" s="3" customFormat="1">
      <c r="A118" s="53"/>
      <c r="B118" s="247"/>
      <c r="C118" s="54"/>
      <c r="D118" s="54"/>
      <c r="E118" s="54"/>
      <c r="F118" s="54"/>
      <c r="G118" s="54"/>
      <c r="H118" s="54"/>
      <c r="I118" s="54"/>
      <c r="J118" s="54"/>
      <c r="K118" s="54"/>
      <c r="L118" s="16"/>
    </row>
    <row r="119" spans="1:12" s="3" customFormat="1">
      <c r="A119" s="53"/>
      <c r="B119" s="247"/>
      <c r="C119" s="54"/>
      <c r="D119" s="54"/>
      <c r="E119" s="54"/>
      <c r="F119" s="54"/>
      <c r="G119" s="54"/>
      <c r="H119" s="54"/>
      <c r="I119" s="54"/>
      <c r="J119" s="54"/>
      <c r="K119" s="54"/>
      <c r="L119" s="16"/>
    </row>
    <row r="120" spans="1:12" s="3" customFormat="1">
      <c r="A120" s="53"/>
      <c r="B120" s="247"/>
      <c r="C120" s="54"/>
      <c r="D120" s="54"/>
      <c r="E120" s="54"/>
      <c r="F120" s="54"/>
      <c r="G120" s="54"/>
      <c r="H120" s="54"/>
      <c r="I120" s="54"/>
      <c r="J120" s="54"/>
      <c r="K120" s="54"/>
      <c r="L120" s="16"/>
    </row>
    <row r="121" spans="1:12" s="3" customFormat="1">
      <c r="A121" s="53"/>
      <c r="B121" s="247"/>
      <c r="C121" s="54"/>
      <c r="D121" s="54"/>
      <c r="E121" s="54"/>
      <c r="F121" s="54"/>
      <c r="G121" s="54"/>
      <c r="H121" s="54"/>
      <c r="I121" s="54"/>
      <c r="J121" s="54"/>
      <c r="K121" s="54"/>
      <c r="L121" s="16"/>
    </row>
    <row r="122" spans="1:12" s="3" customFormat="1">
      <c r="A122" s="53"/>
      <c r="B122" s="247"/>
      <c r="C122" s="54"/>
      <c r="D122" s="54"/>
      <c r="E122" s="54"/>
      <c r="F122" s="54"/>
      <c r="G122" s="54"/>
      <c r="H122" s="54"/>
      <c r="I122" s="54"/>
      <c r="J122" s="54"/>
      <c r="K122" s="54"/>
      <c r="L122" s="16"/>
    </row>
    <row r="123" spans="1:12" s="3" customFormat="1">
      <c r="B123" s="239"/>
      <c r="L123" s="16"/>
    </row>
    <row r="124" spans="1:12" s="3" customFormat="1">
      <c r="A124" s="52"/>
      <c r="B124" s="249"/>
      <c r="C124" s="33"/>
      <c r="D124" s="33"/>
      <c r="E124" s="33"/>
      <c r="F124" s="33"/>
      <c r="G124" s="33"/>
      <c r="H124" s="33"/>
      <c r="I124" s="33"/>
      <c r="J124" s="33"/>
      <c r="K124" s="33"/>
      <c r="L124" s="16"/>
    </row>
    <row r="125" spans="1:12" s="3" customFormat="1">
      <c r="A125" s="53"/>
      <c r="B125" s="247"/>
      <c r="C125" s="54"/>
      <c r="D125" s="54"/>
      <c r="E125" s="54"/>
      <c r="F125" s="54"/>
      <c r="G125" s="54"/>
      <c r="H125" s="54"/>
      <c r="I125" s="54"/>
      <c r="J125" s="54"/>
      <c r="K125" s="54"/>
      <c r="L125" s="16"/>
    </row>
    <row r="126" spans="1:12" s="3" customFormat="1">
      <c r="A126" s="53"/>
      <c r="B126" s="247"/>
      <c r="C126" s="54"/>
      <c r="D126" s="54"/>
      <c r="E126" s="54"/>
      <c r="F126" s="54"/>
      <c r="G126" s="54"/>
      <c r="H126" s="54"/>
      <c r="I126" s="54"/>
      <c r="J126" s="54"/>
      <c r="K126" s="54"/>
      <c r="L126" s="16"/>
    </row>
    <row r="127" spans="1:12" s="3" customFormat="1">
      <c r="A127" s="53"/>
      <c r="B127" s="247"/>
      <c r="C127" s="54"/>
      <c r="D127" s="54"/>
      <c r="E127" s="54"/>
      <c r="F127" s="54"/>
      <c r="G127" s="54"/>
      <c r="H127" s="54"/>
      <c r="I127" s="54"/>
      <c r="J127" s="54"/>
      <c r="K127" s="54"/>
      <c r="L127" s="16"/>
    </row>
    <row r="128" spans="1:12" s="3" customFormat="1">
      <c r="A128" s="53"/>
      <c r="B128" s="247"/>
      <c r="C128" s="54"/>
      <c r="D128" s="54"/>
      <c r="E128" s="54"/>
      <c r="F128" s="54"/>
      <c r="G128" s="54"/>
      <c r="H128" s="54"/>
      <c r="I128" s="54"/>
      <c r="J128" s="54"/>
      <c r="K128" s="54"/>
      <c r="L128" s="16"/>
    </row>
    <row r="129" spans="1:12" s="3" customFormat="1">
      <c r="A129" s="53"/>
      <c r="B129" s="247"/>
      <c r="C129" s="54"/>
      <c r="D129" s="54"/>
      <c r="E129" s="54"/>
      <c r="F129" s="54"/>
      <c r="G129" s="54"/>
      <c r="H129" s="54"/>
      <c r="I129" s="54"/>
      <c r="J129" s="54"/>
      <c r="K129" s="54"/>
      <c r="L129" s="16"/>
    </row>
    <row r="130" spans="1:12" s="3" customFormat="1">
      <c r="B130" s="239"/>
      <c r="L130" s="16"/>
    </row>
    <row r="131" spans="1:12" s="3" customFormat="1">
      <c r="A131" s="45"/>
      <c r="B131" s="251"/>
      <c r="C131" s="46"/>
      <c r="D131" s="46"/>
      <c r="E131" s="46"/>
      <c r="F131" s="46"/>
      <c r="G131" s="46"/>
      <c r="H131" s="46"/>
      <c r="I131" s="46"/>
      <c r="J131" s="46"/>
      <c r="K131" s="46"/>
      <c r="L131" s="16"/>
    </row>
    <row r="132" spans="1:12" s="3" customFormat="1">
      <c r="A132" s="55"/>
      <c r="B132" s="250"/>
      <c r="C132" s="56"/>
      <c r="D132" s="56"/>
      <c r="E132" s="56"/>
      <c r="F132" s="56"/>
      <c r="G132" s="56"/>
      <c r="H132" s="56"/>
      <c r="I132" s="56"/>
      <c r="J132" s="56"/>
      <c r="K132" s="56"/>
      <c r="L132" s="16"/>
    </row>
    <row r="133" spans="1:12" s="3" customFormat="1">
      <c r="A133" s="55"/>
      <c r="B133" s="250"/>
      <c r="C133" s="56"/>
      <c r="D133" s="56"/>
      <c r="E133" s="56"/>
      <c r="F133" s="56"/>
      <c r="G133" s="56"/>
      <c r="H133" s="56"/>
      <c r="I133" s="56"/>
      <c r="J133" s="56"/>
      <c r="K133" s="56"/>
      <c r="L133" s="16"/>
    </row>
    <row r="134" spans="1:12" s="3" customFormat="1">
      <c r="A134" s="55"/>
      <c r="B134" s="250"/>
      <c r="C134" s="56"/>
      <c r="D134" s="56"/>
      <c r="E134" s="56"/>
      <c r="F134" s="56"/>
      <c r="G134" s="56"/>
      <c r="H134" s="56"/>
      <c r="I134" s="56"/>
      <c r="J134" s="56"/>
      <c r="K134" s="56"/>
      <c r="L134" s="16"/>
    </row>
    <row r="135" spans="1:12" s="3" customFormat="1">
      <c r="A135" s="55"/>
      <c r="B135" s="250"/>
      <c r="C135" s="56"/>
      <c r="D135" s="56"/>
      <c r="E135" s="56"/>
      <c r="F135" s="56"/>
      <c r="G135" s="56"/>
      <c r="H135" s="56"/>
      <c r="I135" s="56"/>
      <c r="J135" s="56"/>
      <c r="K135" s="56"/>
      <c r="L135" s="16"/>
    </row>
    <row r="136" spans="1:12" s="3" customFormat="1">
      <c r="A136" s="55"/>
      <c r="B136" s="250"/>
      <c r="C136" s="56"/>
      <c r="D136" s="56"/>
      <c r="E136" s="56"/>
      <c r="F136" s="56"/>
      <c r="G136" s="56"/>
      <c r="H136" s="56"/>
      <c r="I136" s="56"/>
      <c r="J136" s="56"/>
      <c r="K136" s="56"/>
      <c r="L136" s="16"/>
    </row>
    <row r="137" spans="1:12" s="3" customFormat="1">
      <c r="A137" s="2"/>
      <c r="B137" s="258"/>
      <c r="C137" s="2"/>
      <c r="D137" s="2"/>
      <c r="E137" s="2"/>
      <c r="F137" s="2"/>
      <c r="G137" s="2"/>
      <c r="H137" s="2"/>
      <c r="I137" s="2"/>
      <c r="J137" s="2"/>
      <c r="K137" s="2"/>
      <c r="L137" s="16"/>
    </row>
    <row r="138" spans="1:12" s="3" customFormat="1">
      <c r="A138" s="32"/>
      <c r="B138" s="249"/>
      <c r="C138" s="33"/>
      <c r="D138" s="33"/>
      <c r="E138" s="33"/>
      <c r="F138" s="33"/>
      <c r="G138" s="33"/>
      <c r="H138" s="33"/>
      <c r="I138" s="33"/>
      <c r="J138" s="33"/>
      <c r="K138" s="33"/>
      <c r="L138" s="16"/>
    </row>
    <row r="139" spans="1:12" s="3" customFormat="1">
      <c r="A139" s="53"/>
      <c r="B139" s="247"/>
      <c r="C139" s="54"/>
      <c r="D139" s="54"/>
      <c r="E139" s="54"/>
      <c r="F139" s="54"/>
      <c r="G139" s="54"/>
      <c r="H139" s="54"/>
      <c r="I139" s="54"/>
      <c r="J139" s="54"/>
      <c r="K139" s="54"/>
      <c r="L139" s="16"/>
    </row>
    <row r="140" spans="1:12" s="3" customFormat="1">
      <c r="A140" s="53"/>
      <c r="B140" s="247"/>
      <c r="C140" s="54"/>
      <c r="D140" s="54"/>
      <c r="E140" s="54"/>
      <c r="F140" s="54"/>
      <c r="G140" s="54"/>
      <c r="H140" s="54"/>
      <c r="I140" s="54"/>
      <c r="J140" s="54"/>
      <c r="K140" s="54"/>
      <c r="L140" s="16"/>
    </row>
    <row r="141" spans="1:12" s="3" customFormat="1">
      <c r="A141" s="53"/>
      <c r="B141" s="247"/>
      <c r="C141" s="54"/>
      <c r="D141" s="54"/>
      <c r="E141" s="54"/>
      <c r="F141" s="54"/>
      <c r="G141" s="54"/>
      <c r="H141" s="54"/>
      <c r="I141" s="54"/>
      <c r="J141" s="54"/>
      <c r="K141" s="54"/>
      <c r="L141" s="16"/>
    </row>
    <row r="142" spans="1:12" s="3" customFormat="1">
      <c r="A142" s="53"/>
      <c r="B142" s="247"/>
      <c r="C142" s="54"/>
      <c r="D142" s="54"/>
      <c r="E142" s="54"/>
      <c r="F142" s="54"/>
      <c r="G142" s="54"/>
      <c r="H142" s="54"/>
      <c r="I142" s="54"/>
      <c r="J142" s="54"/>
      <c r="K142" s="54"/>
      <c r="L142" s="16"/>
    </row>
    <row r="143" spans="1:12" s="3" customFormat="1">
      <c r="A143" s="53"/>
      <c r="B143" s="247"/>
      <c r="C143" s="54"/>
      <c r="D143" s="54"/>
      <c r="E143" s="54"/>
      <c r="F143" s="54"/>
      <c r="G143" s="54"/>
      <c r="H143" s="54"/>
      <c r="I143" s="54"/>
      <c r="J143" s="54"/>
      <c r="K143" s="54"/>
      <c r="L143" s="16"/>
    </row>
    <row r="144" spans="1:12" s="3" customFormat="1">
      <c r="B144" s="239"/>
      <c r="L144" s="16"/>
    </row>
    <row r="145" spans="1:12" s="3" customFormat="1">
      <c r="A145" s="52"/>
      <c r="B145" s="249"/>
      <c r="C145" s="33"/>
      <c r="D145" s="33"/>
      <c r="E145" s="33"/>
      <c r="F145" s="33"/>
      <c r="G145" s="33"/>
      <c r="H145" s="33"/>
      <c r="I145" s="33"/>
      <c r="J145" s="33"/>
      <c r="K145" s="33"/>
      <c r="L145" s="16"/>
    </row>
    <row r="146" spans="1:12" s="3" customFormat="1">
      <c r="A146" s="53"/>
      <c r="B146" s="247"/>
      <c r="C146" s="54"/>
      <c r="D146" s="54"/>
      <c r="E146" s="57"/>
      <c r="F146" s="57"/>
      <c r="G146" s="57"/>
      <c r="H146" s="57"/>
      <c r="I146" s="57"/>
      <c r="J146" s="57"/>
      <c r="K146" s="57"/>
      <c r="L146" s="16"/>
    </row>
    <row r="147" spans="1:12" s="3" customFormat="1">
      <c r="A147" s="53"/>
      <c r="B147" s="247"/>
      <c r="C147" s="54"/>
      <c r="D147" s="54"/>
      <c r="E147" s="57"/>
      <c r="F147" s="57"/>
      <c r="G147" s="57"/>
      <c r="H147" s="57"/>
      <c r="I147" s="57"/>
      <c r="J147" s="57"/>
      <c r="K147" s="57"/>
      <c r="L147" s="16"/>
    </row>
    <row r="148" spans="1:12" s="3" customFormat="1">
      <c r="A148" s="53"/>
      <c r="B148" s="247"/>
      <c r="C148" s="54"/>
      <c r="D148" s="54"/>
      <c r="E148" s="57"/>
      <c r="F148" s="57"/>
      <c r="G148" s="57"/>
      <c r="H148" s="57"/>
      <c r="I148" s="57"/>
      <c r="J148" s="57"/>
      <c r="K148" s="57"/>
      <c r="L148" s="16"/>
    </row>
    <row r="149" spans="1:12" s="3" customFormat="1">
      <c r="A149" s="53"/>
      <c r="B149" s="247"/>
      <c r="C149" s="54"/>
      <c r="D149" s="54"/>
      <c r="E149" s="57"/>
      <c r="F149" s="57"/>
      <c r="G149" s="57"/>
      <c r="H149" s="57"/>
      <c r="I149" s="57"/>
      <c r="J149" s="57"/>
      <c r="K149" s="57"/>
      <c r="L149" s="16"/>
    </row>
    <row r="150" spans="1:12" s="3" customFormat="1">
      <c r="A150" s="53"/>
      <c r="B150" s="247"/>
      <c r="C150" s="54"/>
      <c r="D150" s="54"/>
      <c r="E150" s="57"/>
      <c r="F150" s="57"/>
      <c r="G150" s="57"/>
      <c r="H150" s="57"/>
      <c r="I150" s="57"/>
      <c r="J150" s="57"/>
      <c r="K150" s="57"/>
      <c r="L150" s="16"/>
    </row>
    <row r="151" spans="1:12" s="3" customFormat="1">
      <c r="B151" s="239"/>
      <c r="L151" s="16"/>
    </row>
    <row r="152" spans="1:12" s="3" customFormat="1">
      <c r="A152" s="52"/>
      <c r="B152" s="249"/>
      <c r="C152" s="33"/>
      <c r="D152" s="33"/>
      <c r="E152" s="33"/>
      <c r="F152" s="33"/>
      <c r="G152" s="33"/>
      <c r="H152" s="33"/>
      <c r="I152" s="33"/>
      <c r="J152" s="33"/>
      <c r="K152" s="33"/>
      <c r="L152" s="16"/>
    </row>
    <row r="153" spans="1:12" s="3" customFormat="1">
      <c r="A153" s="53"/>
      <c r="B153" s="247"/>
      <c r="C153" s="54"/>
      <c r="D153" s="54"/>
      <c r="E153" s="54"/>
      <c r="F153" s="54"/>
      <c r="G153" s="54"/>
      <c r="H153" s="54"/>
      <c r="I153" s="54"/>
      <c r="J153" s="54"/>
      <c r="K153" s="54"/>
      <c r="L153" s="16"/>
    </row>
    <row r="154" spans="1:12" s="3" customFormat="1">
      <c r="A154" s="53"/>
      <c r="B154" s="247"/>
      <c r="C154" s="54"/>
      <c r="D154" s="54"/>
      <c r="E154" s="54"/>
      <c r="F154" s="54"/>
      <c r="G154" s="54"/>
      <c r="H154" s="54"/>
      <c r="I154" s="54"/>
      <c r="J154" s="54"/>
      <c r="K154" s="54"/>
      <c r="L154" s="16"/>
    </row>
    <row r="155" spans="1:12" s="3" customFormat="1">
      <c r="A155" s="53"/>
      <c r="B155" s="247"/>
      <c r="C155" s="54"/>
      <c r="D155" s="54"/>
      <c r="E155" s="54"/>
      <c r="F155" s="54"/>
      <c r="G155" s="54"/>
      <c r="H155" s="54"/>
      <c r="I155" s="54"/>
      <c r="J155" s="54"/>
      <c r="K155" s="54"/>
      <c r="L155" s="16"/>
    </row>
    <row r="156" spans="1:12" s="3" customFormat="1">
      <c r="A156" s="53"/>
      <c r="B156" s="247"/>
      <c r="C156" s="54"/>
      <c r="D156" s="54"/>
      <c r="E156" s="54"/>
      <c r="F156" s="54"/>
      <c r="G156" s="54"/>
      <c r="H156" s="54"/>
      <c r="I156" s="54"/>
      <c r="J156" s="54"/>
      <c r="K156" s="54"/>
      <c r="L156" s="16"/>
    </row>
    <row r="157" spans="1:12" s="3" customFormat="1">
      <c r="A157" s="53"/>
      <c r="B157" s="247"/>
      <c r="C157" s="54"/>
      <c r="D157" s="54"/>
      <c r="E157" s="54"/>
      <c r="F157" s="54"/>
      <c r="G157" s="54"/>
      <c r="H157" s="54"/>
      <c r="I157" s="54"/>
      <c r="J157" s="54"/>
      <c r="K157" s="54"/>
      <c r="L157" s="16"/>
    </row>
    <row r="158" spans="1:12" s="3" customFormat="1">
      <c r="B158" s="239"/>
      <c r="L158" s="16"/>
    </row>
    <row r="159" spans="1:12" s="3" customFormat="1">
      <c r="A159" s="32"/>
      <c r="B159" s="249"/>
      <c r="C159" s="33"/>
      <c r="D159" s="33"/>
      <c r="E159" s="33"/>
      <c r="F159" s="33"/>
      <c r="G159" s="33"/>
      <c r="H159" s="33"/>
      <c r="I159" s="33"/>
      <c r="J159" s="33"/>
      <c r="K159" s="33"/>
      <c r="L159" s="16"/>
    </row>
    <row r="160" spans="1:12" s="3" customFormat="1">
      <c r="A160" s="53"/>
      <c r="B160" s="247"/>
      <c r="C160" s="54"/>
      <c r="D160" s="54"/>
      <c r="E160" s="50"/>
      <c r="F160" s="50"/>
      <c r="G160" s="50"/>
      <c r="H160" s="50"/>
      <c r="I160" s="50"/>
      <c r="J160" s="50"/>
      <c r="K160" s="50"/>
      <c r="L160" s="16"/>
    </row>
    <row r="161" spans="1:12" s="3" customFormat="1">
      <c r="A161" s="53"/>
      <c r="B161" s="247"/>
      <c r="C161" s="54"/>
      <c r="D161" s="54"/>
      <c r="E161" s="54"/>
      <c r="F161" s="54"/>
      <c r="G161" s="54"/>
      <c r="H161" s="50"/>
      <c r="I161" s="50"/>
      <c r="J161" s="50"/>
      <c r="K161" s="50"/>
      <c r="L161" s="16"/>
    </row>
    <row r="162" spans="1:12" s="3" customFormat="1">
      <c r="A162" s="53"/>
      <c r="B162" s="247"/>
      <c r="C162" s="54"/>
      <c r="D162" s="54"/>
      <c r="E162" s="50"/>
      <c r="F162" s="50"/>
      <c r="G162" s="50"/>
      <c r="H162" s="50"/>
      <c r="I162" s="50"/>
      <c r="J162" s="50"/>
      <c r="K162" s="50"/>
      <c r="L162" s="16"/>
    </row>
    <row r="163" spans="1:12" s="3" customFormat="1">
      <c r="A163" s="53"/>
      <c r="B163" s="247"/>
      <c r="C163" s="54"/>
      <c r="D163" s="54"/>
      <c r="E163" s="50"/>
      <c r="F163" s="50"/>
      <c r="G163" s="50"/>
      <c r="H163" s="50"/>
      <c r="I163" s="50"/>
      <c r="J163" s="50"/>
      <c r="K163" s="50"/>
      <c r="L163" s="16"/>
    </row>
    <row r="164" spans="1:12" s="3" customFormat="1">
      <c r="A164" s="53"/>
      <c r="B164" s="247"/>
      <c r="C164" s="54"/>
      <c r="D164" s="54"/>
      <c r="E164" s="50"/>
      <c r="F164" s="50"/>
      <c r="G164" s="50"/>
      <c r="H164" s="50"/>
      <c r="I164" s="50"/>
      <c r="J164" s="50"/>
      <c r="K164" s="50"/>
      <c r="L164" s="16"/>
    </row>
    <row r="165" spans="1:12" s="3" customFormat="1">
      <c r="A165" s="53"/>
      <c r="B165" s="247"/>
      <c r="C165" s="54"/>
      <c r="D165" s="54"/>
      <c r="E165" s="50"/>
      <c r="F165" s="50"/>
      <c r="G165" s="50"/>
      <c r="H165" s="50"/>
      <c r="I165" s="50"/>
      <c r="J165" s="50"/>
      <c r="K165" s="50"/>
      <c r="L165" s="16"/>
    </row>
    <row r="166" spans="1:12" s="3" customFormat="1">
      <c r="A166" s="53"/>
      <c r="B166" s="247"/>
      <c r="C166" s="50"/>
      <c r="D166" s="50"/>
      <c r="E166" s="50"/>
      <c r="F166" s="50"/>
      <c r="L166" s="16"/>
    </row>
    <row r="167" spans="1:12" s="3" customFormat="1">
      <c r="A167" s="52"/>
      <c r="B167" s="249"/>
      <c r="C167" s="33"/>
      <c r="D167" s="33"/>
      <c r="E167" s="33"/>
      <c r="F167" s="33"/>
      <c r="G167" s="33"/>
      <c r="H167" s="33"/>
      <c r="I167" s="33"/>
      <c r="J167" s="33"/>
      <c r="K167" s="33"/>
      <c r="L167" s="16"/>
    </row>
    <row r="168" spans="1:12" s="3" customFormat="1">
      <c r="A168" s="53"/>
      <c r="B168" s="247"/>
      <c r="C168" s="54"/>
      <c r="D168" s="54"/>
      <c r="E168" s="54"/>
      <c r="F168" s="54"/>
      <c r="G168" s="54"/>
      <c r="H168" s="54"/>
      <c r="I168" s="54"/>
      <c r="J168" s="54"/>
      <c r="K168" s="54"/>
      <c r="L168" s="16"/>
    </row>
    <row r="169" spans="1:12" s="3" customFormat="1">
      <c r="A169" s="53"/>
      <c r="B169" s="247"/>
      <c r="C169" s="54"/>
      <c r="D169" s="54"/>
      <c r="E169" s="54"/>
      <c r="F169" s="54"/>
      <c r="G169" s="54"/>
      <c r="H169" s="54"/>
      <c r="I169" s="54"/>
      <c r="J169" s="54"/>
      <c r="K169" s="54"/>
      <c r="L169" s="16"/>
    </row>
    <row r="170" spans="1:12" s="3" customFormat="1">
      <c r="A170" s="53"/>
      <c r="B170" s="247"/>
      <c r="C170" s="54"/>
      <c r="D170" s="54"/>
      <c r="E170" s="54"/>
      <c r="F170" s="54"/>
      <c r="G170" s="54"/>
      <c r="H170" s="54"/>
      <c r="I170" s="54"/>
      <c r="J170" s="54"/>
      <c r="K170" s="54"/>
      <c r="L170" s="16"/>
    </row>
    <row r="171" spans="1:12" s="3" customFormat="1">
      <c r="A171" s="53"/>
      <c r="B171" s="247"/>
      <c r="C171" s="54"/>
      <c r="D171" s="54"/>
      <c r="E171" s="54"/>
      <c r="F171" s="54"/>
      <c r="G171" s="54"/>
      <c r="H171" s="54"/>
      <c r="I171" s="54"/>
      <c r="J171" s="54"/>
      <c r="K171" s="54"/>
      <c r="L171" s="16"/>
    </row>
    <row r="172" spans="1:12" s="3" customFormat="1">
      <c r="A172" s="53"/>
      <c r="B172" s="247"/>
      <c r="C172" s="54"/>
      <c r="D172" s="54"/>
      <c r="E172" s="54"/>
      <c r="F172" s="54"/>
      <c r="G172" s="54"/>
      <c r="H172" s="54"/>
      <c r="I172" s="54"/>
      <c r="J172" s="54"/>
      <c r="K172" s="54"/>
      <c r="L172" s="16"/>
    </row>
    <row r="173" spans="1:12" s="3" customFormat="1">
      <c r="A173" s="53"/>
      <c r="B173" s="247"/>
      <c r="C173" s="54"/>
      <c r="D173" s="54"/>
      <c r="E173" s="54"/>
      <c r="F173" s="54"/>
      <c r="G173" s="54"/>
      <c r="H173" s="54"/>
      <c r="I173" s="54"/>
      <c r="J173" s="54"/>
      <c r="K173" s="54"/>
      <c r="L173" s="16"/>
    </row>
    <row r="174" spans="1:12" s="3" customFormat="1">
      <c r="A174" s="58"/>
      <c r="B174" s="251"/>
      <c r="C174" s="46"/>
      <c r="D174" s="46"/>
      <c r="E174" s="46"/>
      <c r="F174" s="46"/>
      <c r="G174" s="46"/>
      <c r="H174" s="46"/>
      <c r="I174" s="46"/>
      <c r="J174" s="46"/>
      <c r="K174" s="46"/>
      <c r="L174" s="16"/>
    </row>
    <row r="175" spans="1:12" s="3" customFormat="1">
      <c r="A175" s="55"/>
      <c r="B175" s="250"/>
      <c r="C175" s="56"/>
      <c r="D175" s="56"/>
      <c r="E175" s="56"/>
      <c r="F175" s="56"/>
      <c r="G175" s="56"/>
      <c r="H175" s="56"/>
      <c r="I175" s="56"/>
      <c r="J175" s="56"/>
      <c r="K175" s="56"/>
      <c r="L175" s="16"/>
    </row>
    <row r="176" spans="1:12" s="3" customFormat="1">
      <c r="A176" s="55"/>
      <c r="B176" s="250"/>
      <c r="C176" s="56"/>
      <c r="D176" s="56"/>
      <c r="E176" s="56"/>
      <c r="F176" s="56"/>
      <c r="G176" s="56"/>
      <c r="H176" s="56"/>
      <c r="I176" s="56"/>
      <c r="J176" s="56"/>
      <c r="K176" s="56"/>
      <c r="L176" s="16"/>
    </row>
    <row r="177" spans="1:12" s="3" customFormat="1">
      <c r="A177" s="55"/>
      <c r="B177" s="250"/>
      <c r="C177" s="56"/>
      <c r="D177" s="56"/>
      <c r="E177" s="56"/>
      <c r="F177" s="56"/>
      <c r="G177" s="56"/>
      <c r="H177" s="56"/>
      <c r="I177" s="56"/>
      <c r="J177" s="56"/>
      <c r="K177" s="56"/>
      <c r="L177" s="16"/>
    </row>
    <row r="178" spans="1:12" s="3" customFormat="1">
      <c r="A178" s="55"/>
      <c r="B178" s="250"/>
      <c r="C178" s="56"/>
      <c r="D178" s="56"/>
      <c r="E178" s="56"/>
      <c r="F178" s="56"/>
      <c r="G178" s="56"/>
      <c r="H178" s="56"/>
      <c r="I178" s="56"/>
      <c r="J178" s="56"/>
      <c r="K178" s="56"/>
      <c r="L178" s="16"/>
    </row>
    <row r="179" spans="1:12" s="3" customFormat="1">
      <c r="A179" s="55"/>
      <c r="B179" s="250"/>
      <c r="C179" s="56"/>
      <c r="D179" s="56"/>
      <c r="E179" s="56"/>
      <c r="F179" s="56"/>
      <c r="G179" s="56"/>
      <c r="H179" s="56"/>
      <c r="I179" s="56"/>
      <c r="J179" s="56"/>
      <c r="K179" s="56"/>
      <c r="L179" s="16"/>
    </row>
    <row r="180" spans="1:12" s="3" customFormat="1">
      <c r="A180" s="2"/>
      <c r="B180" s="258"/>
      <c r="C180" s="2"/>
      <c r="D180" s="2"/>
      <c r="E180" s="2"/>
      <c r="F180" s="2"/>
      <c r="G180" s="2"/>
      <c r="H180" s="2"/>
      <c r="I180" s="2"/>
      <c r="J180" s="2"/>
      <c r="K180" s="2"/>
      <c r="L180" s="16"/>
    </row>
    <row r="181" spans="1:12" s="3" customFormat="1">
      <c r="A181" s="58"/>
      <c r="B181" s="251"/>
      <c r="C181" s="46"/>
      <c r="D181" s="46"/>
      <c r="E181" s="46"/>
      <c r="F181" s="46"/>
      <c r="G181" s="46"/>
      <c r="H181" s="46"/>
      <c r="I181" s="46"/>
      <c r="J181" s="46"/>
      <c r="K181" s="46"/>
      <c r="L181" s="16"/>
    </row>
    <row r="182" spans="1:12" s="3" customFormat="1">
      <c r="A182" s="55"/>
      <c r="B182" s="250"/>
      <c r="C182" s="56"/>
      <c r="D182" s="56"/>
      <c r="E182" s="59"/>
      <c r="F182" s="59"/>
      <c r="G182" s="59"/>
      <c r="H182" s="59"/>
      <c r="I182" s="59"/>
      <c r="J182" s="59"/>
      <c r="K182" s="59"/>
      <c r="L182" s="16"/>
    </row>
    <row r="183" spans="1:12" s="3" customFormat="1">
      <c r="A183" s="55"/>
      <c r="B183" s="250"/>
      <c r="C183" s="56"/>
      <c r="D183" s="56"/>
      <c r="E183" s="59"/>
      <c r="F183" s="59"/>
      <c r="G183" s="59"/>
      <c r="H183" s="59"/>
      <c r="I183" s="59"/>
      <c r="J183" s="59"/>
      <c r="K183" s="59"/>
      <c r="L183" s="16"/>
    </row>
    <row r="184" spans="1:12" s="3" customFormat="1">
      <c r="A184" s="55"/>
      <c r="B184" s="250"/>
      <c r="C184" s="56"/>
      <c r="D184" s="56"/>
      <c r="E184" s="59"/>
      <c r="F184" s="59"/>
      <c r="G184" s="59"/>
      <c r="H184" s="59"/>
      <c r="I184" s="59"/>
      <c r="J184" s="59"/>
      <c r="K184" s="59"/>
      <c r="L184" s="16"/>
    </row>
    <row r="185" spans="1:12" s="3" customFormat="1">
      <c r="A185" s="55"/>
      <c r="B185" s="250"/>
      <c r="C185" s="56"/>
      <c r="D185" s="56"/>
      <c r="E185" s="59"/>
      <c r="F185" s="59"/>
      <c r="G185" s="59"/>
      <c r="H185" s="59"/>
      <c r="I185" s="59"/>
      <c r="J185" s="59"/>
      <c r="K185" s="59"/>
      <c r="L185" s="16"/>
    </row>
    <row r="186" spans="1:12" s="3" customFormat="1">
      <c r="A186" s="55"/>
      <c r="B186" s="250"/>
      <c r="C186" s="56"/>
      <c r="D186" s="56"/>
      <c r="E186" s="59"/>
      <c r="F186" s="59"/>
      <c r="G186" s="59"/>
      <c r="H186" s="59"/>
      <c r="I186" s="59"/>
      <c r="J186" s="59"/>
      <c r="K186" s="59"/>
      <c r="L186" s="16"/>
    </row>
    <row r="187" spans="1:12" s="3" customFormat="1">
      <c r="A187" s="58"/>
      <c r="B187" s="251"/>
      <c r="C187" s="46"/>
      <c r="D187" s="46"/>
      <c r="E187" s="46"/>
      <c r="F187" s="46"/>
      <c r="G187" s="46"/>
      <c r="H187" s="46"/>
      <c r="I187" s="46"/>
      <c r="J187" s="46"/>
      <c r="K187" s="46"/>
      <c r="L187" s="16"/>
    </row>
    <row r="188" spans="1:12" s="3" customFormat="1">
      <c r="A188" s="55"/>
      <c r="B188" s="250"/>
      <c r="C188" s="56"/>
      <c r="D188" s="56"/>
      <c r="E188" s="56"/>
      <c r="F188" s="56"/>
      <c r="G188" s="56"/>
      <c r="H188" s="59"/>
      <c r="I188" s="59"/>
      <c r="J188" s="59"/>
      <c r="K188" s="59"/>
      <c r="L188" s="16"/>
    </row>
    <row r="189" spans="1:12" s="3" customFormat="1">
      <c r="A189" s="55"/>
      <c r="B189" s="250"/>
      <c r="C189" s="56"/>
      <c r="D189" s="56"/>
      <c r="E189" s="56"/>
      <c r="F189" s="56"/>
      <c r="G189" s="56"/>
      <c r="H189" s="59"/>
      <c r="I189" s="59"/>
      <c r="J189" s="59"/>
      <c r="K189" s="59"/>
      <c r="L189" s="16"/>
    </row>
    <row r="190" spans="1:12" s="3" customFormat="1">
      <c r="A190" s="55"/>
      <c r="B190" s="250"/>
      <c r="C190" s="56"/>
      <c r="D190" s="56"/>
      <c r="E190" s="56"/>
      <c r="F190" s="56"/>
      <c r="G190" s="56"/>
      <c r="H190" s="59"/>
      <c r="I190" s="59"/>
      <c r="J190" s="59"/>
      <c r="K190" s="59"/>
      <c r="L190" s="16"/>
    </row>
    <row r="191" spans="1:12" s="3" customFormat="1">
      <c r="A191" s="55"/>
      <c r="B191" s="250"/>
      <c r="C191" s="56"/>
      <c r="D191" s="56"/>
      <c r="E191" s="56"/>
      <c r="F191" s="56"/>
      <c r="G191" s="56"/>
      <c r="H191" s="59"/>
      <c r="I191" s="59"/>
      <c r="J191" s="59"/>
      <c r="K191" s="59"/>
      <c r="L191" s="16"/>
    </row>
    <row r="192" spans="1:12" s="3" customFormat="1">
      <c r="A192" s="55"/>
      <c r="B192" s="250"/>
      <c r="C192" s="56"/>
      <c r="D192" s="56"/>
      <c r="E192" s="59"/>
      <c r="F192" s="59"/>
      <c r="G192" s="59"/>
      <c r="H192" s="59"/>
      <c r="I192" s="59"/>
      <c r="J192" s="59"/>
      <c r="K192" s="59"/>
      <c r="L192" s="16"/>
    </row>
    <row r="193" spans="1:13" s="3" customFormat="1">
      <c r="A193" s="58"/>
      <c r="B193" s="251"/>
      <c r="C193" s="46"/>
      <c r="D193" s="46"/>
      <c r="E193" s="46"/>
      <c r="F193" s="46"/>
      <c r="G193" s="46"/>
      <c r="H193" s="46"/>
      <c r="I193" s="46"/>
      <c r="J193" s="46"/>
      <c r="K193" s="46"/>
      <c r="L193" s="16"/>
    </row>
    <row r="194" spans="1:13" s="3" customFormat="1">
      <c r="A194" s="55"/>
      <c r="B194" s="250"/>
      <c r="C194" s="56"/>
      <c r="D194" s="56"/>
      <c r="E194" s="56"/>
      <c r="F194" s="56"/>
      <c r="G194" s="56"/>
      <c r="H194" s="59"/>
      <c r="I194" s="59"/>
      <c r="J194" s="59"/>
      <c r="K194" s="59"/>
      <c r="L194" s="16"/>
    </row>
    <row r="195" spans="1:13" s="3" customFormat="1">
      <c r="A195" s="55"/>
      <c r="B195" s="250"/>
      <c r="C195" s="56"/>
      <c r="D195" s="56"/>
      <c r="E195" s="56"/>
      <c r="F195" s="56"/>
      <c r="G195" s="56"/>
      <c r="H195" s="59"/>
      <c r="I195" s="59"/>
      <c r="J195" s="59"/>
      <c r="K195" s="59"/>
      <c r="L195" s="16"/>
    </row>
    <row r="196" spans="1:13" s="3" customFormat="1">
      <c r="A196" s="55"/>
      <c r="B196" s="250"/>
      <c r="C196" s="56"/>
      <c r="D196" s="56"/>
      <c r="E196" s="56"/>
      <c r="F196" s="56"/>
      <c r="G196" s="56"/>
      <c r="H196" s="59"/>
      <c r="I196" s="59"/>
      <c r="J196" s="59"/>
      <c r="K196" s="59"/>
      <c r="L196" s="16"/>
    </row>
    <row r="197" spans="1:13" s="3" customFormat="1">
      <c r="A197" s="55"/>
      <c r="B197" s="250"/>
      <c r="C197" s="56"/>
      <c r="D197" s="56"/>
      <c r="E197" s="56"/>
      <c r="F197" s="56"/>
      <c r="G197" s="56"/>
      <c r="H197" s="59"/>
      <c r="I197" s="59"/>
      <c r="J197" s="59"/>
      <c r="K197" s="59"/>
      <c r="L197" s="16"/>
    </row>
    <row r="198" spans="1:13" s="3" customFormat="1">
      <c r="A198" s="55"/>
      <c r="B198" s="250"/>
      <c r="C198" s="56"/>
      <c r="D198" s="56"/>
      <c r="E198" s="56"/>
      <c r="F198" s="56"/>
      <c r="G198" s="56"/>
      <c r="H198" s="59"/>
      <c r="I198" s="59"/>
      <c r="J198" s="59"/>
      <c r="K198" s="59"/>
      <c r="L198" s="16"/>
    </row>
    <row r="199" spans="1:13" s="3" customFormat="1">
      <c r="A199" s="51"/>
      <c r="B199" s="247"/>
      <c r="C199" s="36"/>
      <c r="D199" s="36"/>
      <c r="E199" s="36"/>
      <c r="F199" s="36"/>
      <c r="G199" s="36"/>
      <c r="H199" s="36"/>
      <c r="I199" s="36"/>
      <c r="J199" s="36"/>
      <c r="K199" s="36"/>
      <c r="L199" s="16"/>
    </row>
    <row r="200" spans="1:13" s="3" customFormat="1">
      <c r="A200" s="31"/>
      <c r="B200" s="249"/>
      <c r="C200" s="33"/>
      <c r="D200" s="33"/>
      <c r="E200" s="33"/>
      <c r="F200" s="33"/>
      <c r="G200" s="33"/>
      <c r="H200" s="33"/>
      <c r="I200" s="33"/>
      <c r="J200" s="33"/>
      <c r="K200" s="33"/>
      <c r="L200" s="16"/>
    </row>
    <row r="201" spans="1:13" s="3" customFormat="1">
      <c r="A201" s="60"/>
      <c r="B201" s="247"/>
      <c r="C201" s="50"/>
      <c r="D201" s="50"/>
      <c r="E201" s="50"/>
      <c r="F201" s="50"/>
      <c r="G201" s="50"/>
      <c r="H201" s="50"/>
      <c r="I201" s="50"/>
      <c r="J201" s="50"/>
      <c r="K201" s="50"/>
      <c r="L201" s="16"/>
      <c r="M201" s="16"/>
    </row>
    <row r="202" spans="1:13" s="3" customFormat="1">
      <c r="A202" s="51"/>
      <c r="B202" s="247"/>
      <c r="C202" s="50"/>
      <c r="D202" s="50"/>
      <c r="E202" s="50"/>
      <c r="F202" s="50"/>
      <c r="G202" s="50"/>
      <c r="H202" s="50"/>
      <c r="I202" s="50"/>
      <c r="J202" s="50"/>
      <c r="K202" s="50"/>
      <c r="L202" s="16"/>
      <c r="M202" s="16"/>
    </row>
    <row r="203" spans="1:13" s="3" customFormat="1">
      <c r="A203" s="51"/>
      <c r="B203" s="247"/>
      <c r="C203" s="50"/>
      <c r="D203" s="50"/>
      <c r="E203" s="50"/>
      <c r="F203" s="50"/>
      <c r="G203" s="50"/>
      <c r="H203" s="50"/>
      <c r="I203" s="50"/>
      <c r="J203" s="50"/>
      <c r="K203" s="50"/>
      <c r="L203" s="16"/>
      <c r="M203" s="16"/>
    </row>
    <row r="204" spans="1:13" s="3" customFormat="1">
      <c r="A204" s="60"/>
      <c r="B204" s="247"/>
      <c r="C204" s="50"/>
      <c r="D204" s="50"/>
      <c r="E204" s="50"/>
      <c r="F204" s="50"/>
      <c r="G204" s="50"/>
      <c r="H204" s="50"/>
      <c r="I204" s="50"/>
      <c r="J204" s="50"/>
      <c r="K204" s="50"/>
      <c r="L204" s="16"/>
      <c r="M204" s="16"/>
    </row>
    <row r="205" spans="1:13" s="3" customFormat="1">
      <c r="A205" s="61"/>
      <c r="B205" s="247"/>
      <c r="C205" s="50"/>
      <c r="D205" s="50"/>
      <c r="E205" s="50"/>
      <c r="F205" s="50"/>
      <c r="G205" s="50"/>
      <c r="H205" s="50"/>
      <c r="I205" s="50"/>
      <c r="J205" s="62"/>
      <c r="K205" s="62"/>
      <c r="L205" s="16"/>
      <c r="M205" s="16"/>
    </row>
    <row r="206" spans="1:13" s="3" customFormat="1">
      <c r="A206" s="60"/>
      <c r="B206" s="247"/>
      <c r="C206" s="50"/>
      <c r="D206" s="50"/>
      <c r="E206" s="50"/>
      <c r="F206" s="50"/>
      <c r="G206" s="50"/>
      <c r="H206" s="50"/>
      <c r="I206" s="50"/>
      <c r="J206" s="50"/>
      <c r="K206" s="50"/>
    </row>
    <row r="207" spans="1:13" s="3" customFormat="1">
      <c r="B207" s="239"/>
    </row>
    <row r="208" spans="1:13" s="3" customFormat="1">
      <c r="A208" s="31"/>
      <c r="B208" s="249"/>
      <c r="C208" s="33"/>
      <c r="D208" s="33"/>
      <c r="E208" s="33"/>
      <c r="F208" s="33"/>
      <c r="G208" s="33"/>
      <c r="H208" s="33"/>
      <c r="I208" s="33"/>
      <c r="J208" s="33"/>
      <c r="K208" s="33"/>
      <c r="L208" s="16"/>
    </row>
    <row r="209" spans="1:11" s="3" customFormat="1">
      <c r="A209" s="35"/>
      <c r="B209" s="252"/>
      <c r="C209" s="63"/>
      <c r="D209" s="63"/>
      <c r="E209" s="63"/>
      <c r="F209" s="63"/>
      <c r="G209" s="63"/>
      <c r="H209" s="63"/>
      <c r="I209" s="63"/>
      <c r="J209" s="63"/>
      <c r="K209" s="63"/>
    </row>
    <row r="210" spans="1:11" s="3" customFormat="1">
      <c r="A210" s="35"/>
      <c r="B210" s="252"/>
      <c r="C210" s="63"/>
      <c r="D210" s="63"/>
      <c r="E210" s="63"/>
      <c r="F210" s="63"/>
      <c r="G210" s="63"/>
      <c r="H210" s="63"/>
      <c r="I210" s="63"/>
      <c r="J210" s="63"/>
      <c r="K210" s="63"/>
    </row>
    <row r="211" spans="1:11" s="3" customFormat="1">
      <c r="A211" s="35"/>
      <c r="B211" s="252"/>
      <c r="C211" s="63"/>
      <c r="D211" s="63"/>
      <c r="E211" s="63"/>
      <c r="F211" s="63"/>
      <c r="G211" s="63"/>
      <c r="H211" s="63"/>
      <c r="I211" s="63"/>
      <c r="J211" s="63"/>
      <c r="K211" s="63"/>
    </row>
    <row r="212" spans="1:11" s="3" customFormat="1">
      <c r="A212" s="35"/>
      <c r="B212" s="252"/>
      <c r="C212" s="63"/>
      <c r="D212" s="63"/>
      <c r="E212" s="63"/>
      <c r="F212" s="63"/>
      <c r="G212" s="63"/>
      <c r="H212" s="63"/>
      <c r="I212" s="63"/>
      <c r="J212" s="63"/>
      <c r="K212" s="63"/>
    </row>
    <row r="213" spans="1:11" s="3" customFormat="1">
      <c r="A213" s="35"/>
      <c r="B213" s="252"/>
      <c r="C213" s="63"/>
      <c r="D213" s="63"/>
      <c r="E213" s="63"/>
      <c r="F213" s="63"/>
      <c r="G213" s="63"/>
      <c r="H213" s="63"/>
      <c r="I213" s="63"/>
      <c r="J213" s="63"/>
      <c r="K213" s="63"/>
    </row>
    <row r="214" spans="1:11" s="3" customFormat="1">
      <c r="A214" s="35"/>
      <c r="B214" s="252"/>
      <c r="C214" s="63"/>
      <c r="D214" s="63"/>
      <c r="E214" s="63"/>
      <c r="F214" s="63"/>
      <c r="G214" s="63"/>
      <c r="H214" s="63"/>
      <c r="I214" s="63"/>
      <c r="J214" s="63"/>
      <c r="K214" s="63"/>
    </row>
    <row r="215" spans="1:11" s="3" customFormat="1">
      <c r="A215" s="35"/>
      <c r="B215" s="252"/>
      <c r="C215" s="63"/>
      <c r="D215" s="63"/>
      <c r="E215" s="63"/>
      <c r="F215" s="63"/>
      <c r="G215" s="63"/>
      <c r="H215" s="63"/>
      <c r="I215" s="63"/>
      <c r="J215" s="63"/>
      <c r="K215" s="63"/>
    </row>
    <row r="216" spans="1:11" s="3" customFormat="1">
      <c r="A216" s="35"/>
      <c r="B216" s="252"/>
      <c r="C216" s="63"/>
      <c r="D216" s="63"/>
      <c r="E216" s="63"/>
      <c r="F216" s="63"/>
      <c r="G216" s="63"/>
      <c r="H216" s="63"/>
      <c r="I216" s="63"/>
      <c r="J216" s="63"/>
      <c r="K216" s="63"/>
    </row>
    <row r="217" spans="1:11" s="3" customFormat="1">
      <c r="A217" s="35"/>
      <c r="B217" s="252"/>
      <c r="C217" s="63"/>
      <c r="D217" s="63"/>
      <c r="E217" s="63"/>
      <c r="F217" s="63"/>
      <c r="G217" s="63"/>
      <c r="H217" s="63"/>
      <c r="I217" s="63"/>
      <c r="J217" s="63"/>
      <c r="K217" s="63"/>
    </row>
    <row r="218" spans="1:11" s="3" customFormat="1">
      <c r="A218" s="35"/>
      <c r="B218" s="252"/>
      <c r="C218" s="63"/>
      <c r="D218" s="63"/>
      <c r="E218" s="63"/>
      <c r="F218" s="63"/>
      <c r="G218" s="63"/>
      <c r="H218" s="63"/>
      <c r="I218" s="63"/>
      <c r="J218" s="63"/>
      <c r="K218" s="63"/>
    </row>
    <row r="219" spans="1:11" s="3" customFormat="1">
      <c r="A219" s="35"/>
      <c r="B219" s="252"/>
      <c r="C219" s="63"/>
      <c r="D219" s="63"/>
      <c r="E219" s="63"/>
      <c r="F219" s="63"/>
      <c r="G219" s="63"/>
      <c r="H219" s="63"/>
      <c r="I219" s="63"/>
      <c r="J219" s="63"/>
      <c r="K219" s="63"/>
    </row>
    <row r="220" spans="1:11" s="3" customFormat="1">
      <c r="A220" s="64"/>
      <c r="B220" s="253"/>
      <c r="C220" s="65"/>
      <c r="D220" s="65"/>
      <c r="E220" s="65"/>
      <c r="F220" s="65"/>
      <c r="G220" s="65"/>
      <c r="H220" s="65"/>
      <c r="I220" s="65"/>
      <c r="J220" s="65"/>
      <c r="K220" s="65"/>
    </row>
    <row r="221" spans="1:11" s="3" customFormat="1">
      <c r="A221" s="35"/>
      <c r="B221" s="252"/>
      <c r="C221" s="8"/>
      <c r="D221" s="8"/>
      <c r="E221" s="8"/>
      <c r="F221" s="8"/>
      <c r="G221" s="8"/>
      <c r="H221" s="8"/>
      <c r="I221" s="8"/>
      <c r="J221" s="8"/>
      <c r="K221" s="8"/>
    </row>
    <row r="222" spans="1:11" s="3" customFormat="1">
      <c r="A222" s="35"/>
      <c r="B222" s="252"/>
      <c r="C222" s="63"/>
      <c r="D222" s="63"/>
      <c r="E222" s="63"/>
      <c r="F222" s="63"/>
      <c r="G222" s="63"/>
      <c r="H222" s="63"/>
      <c r="I222" s="63"/>
      <c r="J222" s="63"/>
      <c r="K222" s="63"/>
    </row>
    <row r="223" spans="1:11" s="3" customFormat="1">
      <c r="A223" s="35"/>
      <c r="B223" s="252"/>
      <c r="C223" s="63"/>
      <c r="D223" s="63"/>
      <c r="E223" s="63"/>
      <c r="F223" s="63"/>
      <c r="G223" s="63"/>
      <c r="H223" s="63"/>
      <c r="I223" s="63"/>
      <c r="J223" s="63"/>
      <c r="K223" s="63"/>
    </row>
    <row r="224" spans="1:11" s="3" customFormat="1">
      <c r="A224" s="35"/>
      <c r="B224" s="252"/>
      <c r="C224" s="63"/>
      <c r="D224" s="63"/>
      <c r="E224" s="63"/>
      <c r="F224" s="63"/>
      <c r="G224" s="63"/>
      <c r="H224" s="63"/>
      <c r="I224" s="63"/>
      <c r="J224" s="63"/>
      <c r="K224" s="63"/>
    </row>
    <row r="225" spans="1:12" s="3" customFormat="1">
      <c r="A225" s="35"/>
      <c r="B225" s="252"/>
      <c r="C225" s="63"/>
      <c r="D225" s="63"/>
      <c r="E225" s="63"/>
      <c r="F225" s="63"/>
      <c r="G225" s="63"/>
      <c r="H225" s="63"/>
      <c r="I225" s="63"/>
      <c r="J225" s="63"/>
      <c r="K225" s="63"/>
    </row>
    <row r="226" spans="1:12" s="3" customFormat="1">
      <c r="A226" s="64"/>
      <c r="B226" s="253"/>
      <c r="C226" s="65"/>
      <c r="D226" s="65"/>
      <c r="E226" s="65"/>
      <c r="F226" s="65"/>
      <c r="G226" s="65"/>
      <c r="H226" s="65"/>
      <c r="I226" s="65"/>
      <c r="J226" s="65"/>
      <c r="K226" s="65"/>
    </row>
    <row r="227" spans="1:12" s="3" customFormat="1">
      <c r="B227" s="239"/>
    </row>
    <row r="228" spans="1:12" s="3" customFormat="1">
      <c r="A228" s="31"/>
      <c r="B228" s="249"/>
      <c r="C228" s="33"/>
      <c r="D228" s="33"/>
      <c r="E228" s="33"/>
      <c r="F228" s="33"/>
      <c r="G228" s="33"/>
      <c r="H228" s="33"/>
      <c r="I228" s="33"/>
      <c r="J228" s="33"/>
      <c r="K228" s="33"/>
      <c r="L228" s="16"/>
    </row>
    <row r="229" spans="1:12" s="3" customFormat="1">
      <c r="A229" s="35"/>
      <c r="B229" s="252"/>
      <c r="C229" s="63"/>
      <c r="D229" s="63"/>
      <c r="E229" s="63"/>
      <c r="F229" s="63"/>
      <c r="G229" s="63"/>
      <c r="H229" s="63"/>
      <c r="I229" s="63"/>
      <c r="J229" s="63"/>
      <c r="K229" s="63"/>
    </row>
    <row r="230" spans="1:12" s="3" customFormat="1">
      <c r="B230" s="239"/>
    </row>
    <row r="231" spans="1:12" s="3" customFormat="1" ht="45.6" customHeight="1">
      <c r="A231" s="313"/>
      <c r="B231" s="313"/>
      <c r="C231" s="313"/>
      <c r="D231" s="313"/>
      <c r="E231" s="313"/>
      <c r="F231" s="313"/>
      <c r="G231" s="313"/>
      <c r="H231" s="313"/>
      <c r="I231" s="313"/>
      <c r="J231" s="282"/>
      <c r="K231" s="282"/>
    </row>
    <row r="232" spans="1:12" s="3" customFormat="1" ht="45.6" customHeight="1">
      <c r="A232" s="313"/>
      <c r="B232" s="313"/>
      <c r="C232" s="313"/>
      <c r="D232" s="313"/>
      <c r="E232" s="313"/>
      <c r="F232" s="313"/>
      <c r="G232" s="313"/>
      <c r="H232" s="313"/>
      <c r="I232" s="313"/>
      <c r="J232" s="282"/>
      <c r="K232" s="282"/>
    </row>
    <row r="233" spans="1:12" s="3" customFormat="1">
      <c r="B233" s="239"/>
    </row>
    <row r="234" spans="1:12" s="3" customFormat="1">
      <c r="B234" s="239"/>
    </row>
    <row r="235" spans="1:12" s="3" customFormat="1">
      <c r="B235" s="239"/>
    </row>
    <row r="236" spans="1:12" s="3" customFormat="1">
      <c r="B236" s="239"/>
    </row>
    <row r="237" spans="1:12" s="3" customFormat="1">
      <c r="B237" s="239"/>
    </row>
    <row r="238" spans="1:12" s="3" customFormat="1">
      <c r="B238" s="239"/>
    </row>
    <row r="239" spans="1:12" s="3" customFormat="1">
      <c r="B239" s="239"/>
    </row>
    <row r="240" spans="1:12" s="3" customFormat="1">
      <c r="B240" s="239"/>
    </row>
    <row r="241" spans="2:2" s="3" customFormat="1">
      <c r="B241" s="239"/>
    </row>
    <row r="242" spans="2:2" s="3" customFormat="1">
      <c r="B242" s="239"/>
    </row>
    <row r="243" spans="2:2" s="3" customFormat="1">
      <c r="B243" s="239"/>
    </row>
    <row r="244" spans="2:2" s="3" customFormat="1">
      <c r="B244" s="239"/>
    </row>
    <row r="245" spans="2:2" s="3" customFormat="1">
      <c r="B245" s="239"/>
    </row>
    <row r="246" spans="2:2" s="3" customFormat="1">
      <c r="B246" s="239"/>
    </row>
    <row r="247" spans="2:2" s="3" customFormat="1">
      <c r="B247" s="239"/>
    </row>
    <row r="248" spans="2:2" s="3" customFormat="1">
      <c r="B248" s="239"/>
    </row>
    <row r="249" spans="2:2" s="3" customFormat="1">
      <c r="B249" s="239"/>
    </row>
    <row r="250" spans="2:2" s="3" customFormat="1">
      <c r="B250" s="239"/>
    </row>
    <row r="251" spans="2:2" s="3" customFormat="1">
      <c r="B251" s="239"/>
    </row>
    <row r="252" spans="2:2" s="3" customFormat="1">
      <c r="B252" s="239"/>
    </row>
    <row r="253" spans="2:2" s="3" customFormat="1">
      <c r="B253" s="239"/>
    </row>
    <row r="254" spans="2:2" s="3" customFormat="1">
      <c r="B254" s="239"/>
    </row>
    <row r="255" spans="2:2" s="3" customFormat="1">
      <c r="B255" s="239"/>
    </row>
    <row r="256" spans="2:2" s="3" customFormat="1">
      <c r="B256" s="239"/>
    </row>
    <row r="257" spans="2:2" s="3" customFormat="1">
      <c r="B257" s="239"/>
    </row>
    <row r="258" spans="2:2" s="3" customFormat="1">
      <c r="B258" s="239"/>
    </row>
    <row r="259" spans="2:2" s="3" customFormat="1">
      <c r="B259" s="239"/>
    </row>
    <row r="260" spans="2:2" s="3" customFormat="1">
      <c r="B260" s="239"/>
    </row>
    <row r="261" spans="2:2" s="3" customFormat="1">
      <c r="B261" s="239"/>
    </row>
    <row r="262" spans="2:2" s="3" customFormat="1">
      <c r="B262" s="239"/>
    </row>
    <row r="263" spans="2:2" s="3" customFormat="1">
      <c r="B263" s="239"/>
    </row>
    <row r="264" spans="2:2" s="3" customFormat="1">
      <c r="B264" s="239"/>
    </row>
    <row r="265" spans="2:2" s="3" customFormat="1">
      <c r="B265" s="239"/>
    </row>
    <row r="266" spans="2:2" s="3" customFormat="1">
      <c r="B266" s="239"/>
    </row>
    <row r="267" spans="2:2" s="3" customFormat="1">
      <c r="B267" s="239"/>
    </row>
    <row r="268" spans="2:2" s="3" customFormat="1">
      <c r="B268" s="239"/>
    </row>
    <row r="269" spans="2:2" s="3" customFormat="1">
      <c r="B269" s="239"/>
    </row>
    <row r="270" spans="2:2" s="3" customFormat="1">
      <c r="B270" s="239"/>
    </row>
    <row r="271" spans="2:2" s="3" customFormat="1">
      <c r="B271" s="239"/>
    </row>
    <row r="272" spans="2:2" s="3" customFormat="1">
      <c r="B272" s="239"/>
    </row>
    <row r="273" spans="2:2" s="3" customFormat="1">
      <c r="B273" s="239"/>
    </row>
    <row r="274" spans="2:2" s="3" customFormat="1">
      <c r="B274" s="239"/>
    </row>
    <row r="275" spans="2:2" s="3" customFormat="1">
      <c r="B275" s="239"/>
    </row>
    <row r="276" spans="2:2" s="3" customFormat="1">
      <c r="B276" s="239"/>
    </row>
    <row r="277" spans="2:2" s="3" customFormat="1">
      <c r="B277" s="239"/>
    </row>
    <row r="278" spans="2:2" s="3" customFormat="1">
      <c r="B278" s="239"/>
    </row>
    <row r="279" spans="2:2" s="3" customFormat="1">
      <c r="B279" s="239"/>
    </row>
    <row r="280" spans="2:2" s="3" customFormat="1">
      <c r="B280" s="239"/>
    </row>
    <row r="281" spans="2:2" s="3" customFormat="1">
      <c r="B281" s="239"/>
    </row>
    <row r="282" spans="2:2" s="3" customFormat="1">
      <c r="B282" s="239"/>
    </row>
    <row r="283" spans="2:2" s="3" customFormat="1">
      <c r="B283" s="239"/>
    </row>
    <row r="284" spans="2:2" s="3" customFormat="1">
      <c r="B284" s="239"/>
    </row>
    <row r="285" spans="2:2" s="3" customFormat="1">
      <c r="B285" s="239"/>
    </row>
    <row r="286" spans="2:2" s="3" customFormat="1">
      <c r="B286" s="239"/>
    </row>
    <row r="287" spans="2:2" s="3" customFormat="1">
      <c r="B287" s="239"/>
    </row>
    <row r="288" spans="2:2" s="3" customFormat="1">
      <c r="B288" s="239"/>
    </row>
    <row r="289" spans="2:2" s="3" customFormat="1">
      <c r="B289" s="239"/>
    </row>
    <row r="290" spans="2:2" s="3" customFormat="1">
      <c r="B290" s="239"/>
    </row>
    <row r="291" spans="2:2" s="3" customFormat="1">
      <c r="B291" s="239"/>
    </row>
    <row r="292" spans="2:2" s="3" customFormat="1">
      <c r="B292" s="239"/>
    </row>
    <row r="293" spans="2:2" s="3" customFormat="1">
      <c r="B293" s="239"/>
    </row>
    <row r="294" spans="2:2" s="3" customFormat="1">
      <c r="B294" s="239"/>
    </row>
    <row r="295" spans="2:2" s="3" customFormat="1">
      <c r="B295" s="239"/>
    </row>
    <row r="296" spans="2:2" s="3" customFormat="1">
      <c r="B296" s="239"/>
    </row>
    <row r="297" spans="2:2" s="3" customFormat="1">
      <c r="B297" s="239"/>
    </row>
    <row r="298" spans="2:2" s="3" customFormat="1">
      <c r="B298" s="239"/>
    </row>
    <row r="299" spans="2:2" s="3" customFormat="1">
      <c r="B299" s="239"/>
    </row>
    <row r="300" spans="2:2" s="3" customFormat="1">
      <c r="B300" s="239"/>
    </row>
    <row r="301" spans="2:2" s="3" customFormat="1">
      <c r="B301" s="239"/>
    </row>
    <row r="302" spans="2:2" s="3" customFormat="1">
      <c r="B302" s="239"/>
    </row>
    <row r="303" spans="2:2" s="3" customFormat="1">
      <c r="B303" s="239"/>
    </row>
    <row r="304" spans="2:2" s="3" customFormat="1">
      <c r="B304" s="239"/>
    </row>
    <row r="305" spans="2:2" s="3" customFormat="1">
      <c r="B305" s="239"/>
    </row>
    <row r="306" spans="2:2" s="3" customFormat="1">
      <c r="B306" s="239"/>
    </row>
    <row r="307" spans="2:2" s="3" customFormat="1">
      <c r="B307" s="239"/>
    </row>
    <row r="308" spans="2:2" s="3" customFormat="1">
      <c r="B308" s="239"/>
    </row>
    <row r="309" spans="2:2" s="3" customFormat="1">
      <c r="B309" s="239"/>
    </row>
    <row r="310" spans="2:2" s="3" customFormat="1">
      <c r="B310" s="239"/>
    </row>
    <row r="311" spans="2:2" s="3" customFormat="1">
      <c r="B311" s="239"/>
    </row>
    <row r="312" spans="2:2" s="3" customFormat="1">
      <c r="B312" s="239"/>
    </row>
    <row r="313" spans="2:2" s="3" customFormat="1">
      <c r="B313" s="239"/>
    </row>
    <row r="314" spans="2:2" s="3" customFormat="1">
      <c r="B314" s="239"/>
    </row>
    <row r="315" spans="2:2" s="3" customFormat="1">
      <c r="B315" s="239"/>
    </row>
    <row r="316" spans="2:2" s="3" customFormat="1">
      <c r="B316" s="239"/>
    </row>
    <row r="317" spans="2:2" s="3" customFormat="1">
      <c r="B317" s="239"/>
    </row>
    <row r="318" spans="2:2" s="3" customFormat="1">
      <c r="B318" s="239"/>
    </row>
    <row r="319" spans="2:2" s="3" customFormat="1">
      <c r="B319" s="239"/>
    </row>
    <row r="320" spans="2:2" s="3" customFormat="1">
      <c r="B320" s="239"/>
    </row>
    <row r="321" spans="2:2" s="3" customFormat="1">
      <c r="B321" s="239"/>
    </row>
    <row r="322" spans="2:2" s="3" customFormat="1">
      <c r="B322" s="239"/>
    </row>
    <row r="323" spans="2:2" s="3" customFormat="1">
      <c r="B323" s="239"/>
    </row>
    <row r="324" spans="2:2" s="3" customFormat="1">
      <c r="B324" s="239"/>
    </row>
    <row r="325" spans="2:2" s="3" customFormat="1">
      <c r="B325" s="239"/>
    </row>
    <row r="326" spans="2:2" s="3" customFormat="1">
      <c r="B326" s="239"/>
    </row>
    <row r="327" spans="2:2" s="3" customFormat="1">
      <c r="B327" s="239"/>
    </row>
    <row r="328" spans="2:2" s="3" customFormat="1">
      <c r="B328" s="239"/>
    </row>
    <row r="329" spans="2:2" s="3" customFormat="1">
      <c r="B329" s="239"/>
    </row>
    <row r="330" spans="2:2" s="3" customFormat="1">
      <c r="B330" s="239"/>
    </row>
    <row r="331" spans="2:2" s="3" customFormat="1">
      <c r="B331" s="239"/>
    </row>
    <row r="332" spans="2:2" s="3" customFormat="1">
      <c r="B332" s="239"/>
    </row>
    <row r="333" spans="2:2" s="3" customFormat="1">
      <c r="B333" s="239"/>
    </row>
    <row r="334" spans="2:2" s="3" customFormat="1">
      <c r="B334" s="239"/>
    </row>
    <row r="335" spans="2:2" s="3" customFormat="1">
      <c r="B335" s="239"/>
    </row>
    <row r="336" spans="2:2" s="3" customFormat="1">
      <c r="B336" s="239"/>
    </row>
    <row r="337" spans="2:2" s="3" customFormat="1">
      <c r="B337" s="239"/>
    </row>
    <row r="338" spans="2:2" s="3" customFormat="1">
      <c r="B338" s="239"/>
    </row>
    <row r="339" spans="2:2" s="3" customFormat="1">
      <c r="B339" s="239"/>
    </row>
    <row r="340" spans="2:2" s="3" customFormat="1">
      <c r="B340" s="239"/>
    </row>
    <row r="341" spans="2:2" s="3" customFormat="1">
      <c r="B341" s="239"/>
    </row>
    <row r="342" spans="2:2" s="3" customFormat="1">
      <c r="B342" s="239"/>
    </row>
    <row r="343" spans="2:2" s="3" customFormat="1">
      <c r="B343" s="239"/>
    </row>
    <row r="344" spans="2:2" s="3" customFormat="1">
      <c r="B344" s="239"/>
    </row>
    <row r="345" spans="2:2" s="3" customFormat="1">
      <c r="B345" s="239"/>
    </row>
    <row r="346" spans="2:2" s="3" customFormat="1">
      <c r="B346" s="239"/>
    </row>
    <row r="347" spans="2:2" s="3" customFormat="1">
      <c r="B347" s="239"/>
    </row>
    <row r="348" spans="2:2" s="3" customFormat="1">
      <c r="B348" s="239"/>
    </row>
    <row r="349" spans="2:2" s="3" customFormat="1">
      <c r="B349" s="239"/>
    </row>
    <row r="350" spans="2:2" s="3" customFormat="1">
      <c r="B350" s="239"/>
    </row>
    <row r="351" spans="2:2" s="3" customFormat="1">
      <c r="B351" s="239"/>
    </row>
    <row r="352" spans="2:2" s="3" customFormat="1">
      <c r="B352" s="239"/>
    </row>
    <row r="353" spans="2:2" s="3" customFormat="1">
      <c r="B353" s="239"/>
    </row>
    <row r="354" spans="2:2" s="3" customFormat="1">
      <c r="B354" s="239"/>
    </row>
    <row r="355" spans="2:2" s="3" customFormat="1">
      <c r="B355" s="239"/>
    </row>
    <row r="356" spans="2:2" s="3" customFormat="1">
      <c r="B356" s="239"/>
    </row>
    <row r="357" spans="2:2" s="3" customFormat="1">
      <c r="B357" s="239"/>
    </row>
    <row r="358" spans="2:2" s="3" customFormat="1">
      <c r="B358" s="239"/>
    </row>
    <row r="359" spans="2:2" s="3" customFormat="1">
      <c r="B359" s="239"/>
    </row>
    <row r="360" spans="2:2" s="3" customFormat="1">
      <c r="B360" s="239"/>
    </row>
    <row r="361" spans="2:2" s="3" customFormat="1">
      <c r="B361" s="239"/>
    </row>
    <row r="362" spans="2:2" s="3" customFormat="1">
      <c r="B362" s="239"/>
    </row>
    <row r="363" spans="2:2" s="3" customFormat="1">
      <c r="B363" s="239"/>
    </row>
    <row r="364" spans="2:2" s="3" customFormat="1">
      <c r="B364" s="239"/>
    </row>
    <row r="365" spans="2:2" s="3" customFormat="1">
      <c r="B365" s="239"/>
    </row>
    <row r="366" spans="2:2" s="3" customFormat="1">
      <c r="B366" s="239"/>
    </row>
    <row r="367" spans="2:2" s="3" customFormat="1">
      <c r="B367" s="239"/>
    </row>
    <row r="368" spans="2:2" s="3" customFormat="1">
      <c r="B368" s="239"/>
    </row>
    <row r="369" spans="2:2" s="3" customFormat="1">
      <c r="B369" s="239"/>
    </row>
    <row r="370" spans="2:2" s="3" customFormat="1">
      <c r="B370" s="239"/>
    </row>
    <row r="371" spans="2:2" s="3" customFormat="1">
      <c r="B371" s="239"/>
    </row>
    <row r="372" spans="2:2" s="3" customFormat="1">
      <c r="B372" s="239"/>
    </row>
    <row r="373" spans="2:2" s="3" customFormat="1">
      <c r="B373" s="239"/>
    </row>
    <row r="374" spans="2:2" s="3" customFormat="1">
      <c r="B374" s="239"/>
    </row>
    <row r="375" spans="2:2" s="3" customFormat="1">
      <c r="B375" s="239"/>
    </row>
    <row r="376" spans="2:2" s="3" customFormat="1">
      <c r="B376" s="239"/>
    </row>
    <row r="377" spans="2:2" s="3" customFormat="1">
      <c r="B377" s="239"/>
    </row>
    <row r="378" spans="2:2" s="3" customFormat="1">
      <c r="B378" s="239"/>
    </row>
    <row r="379" spans="2:2" s="3" customFormat="1">
      <c r="B379" s="239"/>
    </row>
    <row r="380" spans="2:2" s="3" customFormat="1">
      <c r="B380" s="239"/>
    </row>
    <row r="381" spans="2:2" s="3" customFormat="1">
      <c r="B381" s="239"/>
    </row>
    <row r="382" spans="2:2" s="3" customFormat="1">
      <c r="B382" s="239"/>
    </row>
    <row r="383" spans="2:2" s="3" customFormat="1">
      <c r="B383" s="239"/>
    </row>
    <row r="384" spans="2:2" s="3" customFormat="1">
      <c r="B384" s="239"/>
    </row>
    <row r="385" spans="2:2" s="3" customFormat="1">
      <c r="B385" s="239"/>
    </row>
    <row r="386" spans="2:2" s="3" customFormat="1">
      <c r="B386" s="239"/>
    </row>
    <row r="387" spans="2:2" s="3" customFormat="1">
      <c r="B387" s="239"/>
    </row>
    <row r="388" spans="2:2" s="3" customFormat="1">
      <c r="B388" s="239"/>
    </row>
    <row r="389" spans="2:2" s="3" customFormat="1">
      <c r="B389" s="239"/>
    </row>
    <row r="390" spans="2:2" s="3" customFormat="1">
      <c r="B390" s="239"/>
    </row>
    <row r="391" spans="2:2" s="3" customFormat="1">
      <c r="B391" s="239"/>
    </row>
    <row r="392" spans="2:2" s="3" customFormat="1">
      <c r="B392" s="239"/>
    </row>
    <row r="393" spans="2:2" s="3" customFormat="1">
      <c r="B393" s="239"/>
    </row>
    <row r="394" spans="2:2" s="3" customFormat="1">
      <c r="B394" s="239"/>
    </row>
    <row r="395" spans="2:2" s="3" customFormat="1">
      <c r="B395" s="239"/>
    </row>
    <row r="396" spans="2:2" s="3" customFormat="1">
      <c r="B396" s="239"/>
    </row>
    <row r="397" spans="2:2" s="3" customFormat="1">
      <c r="B397" s="239"/>
    </row>
    <row r="398" spans="2:2" s="3" customFormat="1">
      <c r="B398" s="239"/>
    </row>
    <row r="399" spans="2:2" s="3" customFormat="1">
      <c r="B399" s="239"/>
    </row>
    <row r="400" spans="2:2" s="3" customFormat="1">
      <c r="B400" s="239"/>
    </row>
    <row r="401" spans="2:2" s="3" customFormat="1">
      <c r="B401" s="239"/>
    </row>
    <row r="402" spans="2:2" s="3" customFormat="1">
      <c r="B402" s="239"/>
    </row>
    <row r="403" spans="2:2" s="3" customFormat="1">
      <c r="B403" s="239"/>
    </row>
    <row r="404" spans="2:2" s="3" customFormat="1">
      <c r="B404" s="239"/>
    </row>
    <row r="405" spans="2:2" s="3" customFormat="1">
      <c r="B405" s="239"/>
    </row>
    <row r="406" spans="2:2" s="3" customFormat="1">
      <c r="B406" s="239"/>
    </row>
    <row r="407" spans="2:2" s="3" customFormat="1">
      <c r="B407" s="239"/>
    </row>
    <row r="408" spans="2:2" s="3" customFormat="1">
      <c r="B408" s="239"/>
    </row>
    <row r="409" spans="2:2" s="3" customFormat="1">
      <c r="B409" s="239"/>
    </row>
    <row r="410" spans="2:2" s="3" customFormat="1">
      <c r="B410" s="239"/>
    </row>
    <row r="411" spans="2:2" s="3" customFormat="1">
      <c r="B411" s="239"/>
    </row>
    <row r="412" spans="2:2" s="3" customFormat="1">
      <c r="B412" s="239"/>
    </row>
    <row r="413" spans="2:2" s="3" customFormat="1">
      <c r="B413" s="239"/>
    </row>
    <row r="414" spans="2:2" s="3" customFormat="1">
      <c r="B414" s="239"/>
    </row>
    <row r="415" spans="2:2" s="3" customFormat="1">
      <c r="B415" s="239"/>
    </row>
    <row r="416" spans="2:2" s="3" customFormat="1">
      <c r="B416" s="239"/>
    </row>
    <row r="417" spans="2:2" s="3" customFormat="1">
      <c r="B417" s="239"/>
    </row>
    <row r="418" spans="2:2" s="3" customFormat="1">
      <c r="B418" s="239"/>
    </row>
    <row r="419" spans="2:2" s="3" customFormat="1">
      <c r="B419" s="239"/>
    </row>
  </sheetData>
  <mergeCells count="3">
    <mergeCell ref="A26:A27"/>
    <mergeCell ref="A231:I231"/>
    <mergeCell ref="A232:I232"/>
  </mergeCells>
  <hyperlinks>
    <hyperlink ref="B14" r:id="rId1" display="документ "/>
    <hyperlink ref="B26" r:id="rId2" display="документ "/>
    <hyperlink ref="B30" r:id="rId3" display="документ "/>
    <hyperlink ref="B34" r:id="rId4" display="документ "/>
    <hyperlink ref="B87" r:id="rId5" display="документ "/>
    <hyperlink ref="B88" r:id="rId6" display="документ "/>
    <hyperlink ref="B31" r:id="rId7" display="документ "/>
    <hyperlink ref="B6" r:id="rId8"/>
    <hyperlink ref="B7" r:id="rId9"/>
    <hyperlink ref="B9" r:id="rId10"/>
    <hyperlink ref="B8" r:id="rId11"/>
    <hyperlink ref="B16" r:id="rId12"/>
    <hyperlink ref="B17" r:id="rId13"/>
    <hyperlink ref="B18" r:id="rId14"/>
    <hyperlink ref="B15" r:id="rId15"/>
    <hyperlink ref="B21" r:id="rId16"/>
    <hyperlink ref="B22" r:id="rId17"/>
    <hyperlink ref="B23" r:id="rId18"/>
    <hyperlink ref="B29" r:id="rId19"/>
    <hyperlink ref="B60" r:id="rId20"/>
    <hyperlink ref="B61" r:id="rId21"/>
    <hyperlink ref="B40" r:id="rId22"/>
    <hyperlink ref="B39" r:id="rId23"/>
    <hyperlink ref="B41" r:id="rId24"/>
    <hyperlink ref="B44" r:id="rId25"/>
    <hyperlink ref="B47" r:id="rId26"/>
    <hyperlink ref="B48" r:id="rId27" display="документ "/>
    <hyperlink ref="B50" r:id="rId28"/>
    <hyperlink ref="B51" r:id="rId29"/>
    <hyperlink ref="B49" r:id="rId30"/>
    <hyperlink ref="B52" r:id="rId31"/>
    <hyperlink ref="B55" r:id="rId32"/>
    <hyperlink ref="B57" r:id="rId33"/>
    <hyperlink ref="B56" r:id="rId34"/>
    <hyperlink ref="B65" r:id="rId35"/>
    <hyperlink ref="B66" r:id="rId36"/>
    <hyperlink ref="B67" r:id="rId37"/>
    <hyperlink ref="B68" r:id="rId38"/>
    <hyperlink ref="B69" r:id="rId39"/>
    <hyperlink ref="B70" r:id="rId40"/>
    <hyperlink ref="B75" r:id="rId41"/>
    <hyperlink ref="B73" r:id="rId42"/>
    <hyperlink ref="B74" r:id="rId43"/>
    <hyperlink ref="B78" r:id="rId44"/>
    <hyperlink ref="B79" r:id="rId45"/>
    <hyperlink ref="B80" r:id="rId46"/>
    <hyperlink ref="B83" r:id="rId47"/>
    <hyperlink ref="B84" r:id="rId48"/>
  </hyperlinks>
  <pageMargins left="0.25" right="0.25" top="0.75" bottom="0.75" header="0.3" footer="0.3"/>
  <pageSetup paperSize="9" scale="59" fitToHeight="0" orientation="portrait" r:id="rId49"/>
  <drawing r:id="rId5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K255"/>
  <sheetViews>
    <sheetView showGridLines="0" zoomScale="90" zoomScaleNormal="90" zoomScaleSheetLayoutView="85" workbookViewId="0">
      <selection activeCell="E15" sqref="E15"/>
    </sheetView>
  </sheetViews>
  <sheetFormatPr defaultColWidth="9.109375" defaultRowHeight="13.8" outlineLevelRow="2"/>
  <cols>
    <col min="1" max="1" width="84.6640625" style="13" bestFit="1" customWidth="1"/>
    <col min="2" max="2" width="17.44140625" style="13" customWidth="1"/>
    <col min="3" max="3" width="12.88671875" style="13" customWidth="1"/>
    <col min="4" max="8" width="14.44140625" style="13" customWidth="1"/>
    <col min="9" max="9" width="17.5546875" style="13" customWidth="1"/>
    <col min="10" max="11" width="13.5546875" style="13" bestFit="1" customWidth="1"/>
    <col min="12" max="16384" width="9.109375" style="13"/>
  </cols>
  <sheetData>
    <row r="1" spans="1:10">
      <c r="A1" s="16"/>
      <c r="B1" s="16"/>
      <c r="C1" s="16"/>
      <c r="D1" s="16"/>
      <c r="E1" s="16"/>
      <c r="F1" s="16"/>
      <c r="G1" s="16"/>
      <c r="H1" s="16"/>
      <c r="I1" s="16"/>
    </row>
    <row r="2" spans="1:10" ht="36">
      <c r="A2" s="66" t="s">
        <v>162</v>
      </c>
      <c r="B2" s="17"/>
      <c r="C2" s="17"/>
      <c r="D2" s="17"/>
      <c r="E2" s="17"/>
      <c r="F2" s="17"/>
      <c r="G2" s="17"/>
      <c r="H2" s="17"/>
    </row>
    <row r="3" spans="1:10">
      <c r="A3" s="16"/>
      <c r="B3" s="16"/>
      <c r="C3" s="16"/>
      <c r="D3" s="16"/>
      <c r="E3" s="16"/>
      <c r="F3" s="16"/>
      <c r="G3" s="16"/>
      <c r="H3" s="16"/>
      <c r="I3" s="16"/>
    </row>
    <row r="4" spans="1:10">
      <c r="A4" s="16"/>
      <c r="B4" s="16"/>
      <c r="C4" s="16"/>
      <c r="D4" s="16"/>
      <c r="E4" s="16"/>
      <c r="F4" s="16"/>
      <c r="G4" s="16"/>
      <c r="H4" s="16"/>
      <c r="I4" s="16"/>
    </row>
    <row r="5" spans="1:10" ht="15.6">
      <c r="A5" s="277" t="s">
        <v>163</v>
      </c>
      <c r="B5" s="130"/>
      <c r="C5" s="130"/>
      <c r="D5" s="130"/>
      <c r="E5" s="130"/>
      <c r="F5" s="130"/>
      <c r="G5" s="130"/>
      <c r="H5" s="130"/>
      <c r="I5" s="130"/>
      <c r="J5" s="110"/>
    </row>
    <row r="6" spans="1:10" outlineLevel="1">
      <c r="A6" s="136" t="s">
        <v>164</v>
      </c>
      <c r="B6" s="97" t="s">
        <v>165</v>
      </c>
      <c r="C6" s="97" t="s">
        <v>353</v>
      </c>
      <c r="D6" s="97">
        <v>2019</v>
      </c>
      <c r="E6" s="97">
        <v>2020</v>
      </c>
      <c r="F6" s="97">
        <v>2021</v>
      </c>
      <c r="G6" s="97">
        <v>2022</v>
      </c>
      <c r="H6" s="97">
        <v>2023</v>
      </c>
      <c r="I6" s="130"/>
      <c r="J6" s="110"/>
    </row>
    <row r="7" spans="1:10" s="14" customFormat="1" outlineLevel="1">
      <c r="A7" s="118" t="s">
        <v>168</v>
      </c>
      <c r="B7" s="102" t="s">
        <v>175</v>
      </c>
      <c r="C7" s="107">
        <f>SUM(C10:C13)</f>
        <v>32.225088000000007</v>
      </c>
      <c r="D7" s="107">
        <f>SUM(D10:D13)</f>
        <v>28.874856000000001</v>
      </c>
      <c r="E7" s="107">
        <f>SUM(E10:E13)</f>
        <v>30.188962000000004</v>
      </c>
      <c r="F7" s="107">
        <f>SUM(F10:F13)</f>
        <v>28.227149999999998</v>
      </c>
      <c r="G7" s="107">
        <f t="shared" ref="G7:H7" si="0">SUM(G10:G13)</f>
        <v>29.233599999999999</v>
      </c>
      <c r="H7" s="107">
        <f t="shared" si="0"/>
        <v>29.710999999999999</v>
      </c>
      <c r="I7" s="131"/>
      <c r="J7" s="132"/>
    </row>
    <row r="8" spans="1:10" s="14" customFormat="1" outlineLevel="1">
      <c r="A8" s="137" t="s">
        <v>169</v>
      </c>
      <c r="B8" s="102" t="s">
        <v>175</v>
      </c>
      <c r="C8" s="194">
        <v>11.360522999999999</v>
      </c>
      <c r="D8" s="194">
        <v>11.211059000000001</v>
      </c>
      <c r="E8" s="194">
        <v>11.084041000000001</v>
      </c>
      <c r="F8" s="107">
        <v>10.519464000000001</v>
      </c>
      <c r="G8" s="107">
        <v>11.692</v>
      </c>
      <c r="H8" s="107">
        <v>12.085000000000001</v>
      </c>
      <c r="I8" s="131"/>
      <c r="J8" s="132"/>
    </row>
    <row r="9" spans="1:10" s="14" customFormat="1" outlineLevel="1">
      <c r="A9" s="137" t="s">
        <v>170</v>
      </c>
      <c r="B9" s="102" t="s">
        <v>175</v>
      </c>
      <c r="C9" s="194">
        <v>5.8015119999999998</v>
      </c>
      <c r="D9" s="194">
        <v>4.7178840000000006</v>
      </c>
      <c r="E9" s="194">
        <v>4.5821010000000006</v>
      </c>
      <c r="F9" s="107">
        <v>4.4378349999999998</v>
      </c>
      <c r="G9" s="211">
        <v>4.5190000000000001</v>
      </c>
      <c r="H9" s="211">
        <v>4.3099999999999996</v>
      </c>
      <c r="I9" s="132"/>
      <c r="J9" s="132"/>
    </row>
    <row r="10" spans="1:10" outlineLevel="1">
      <c r="A10" s="15" t="s">
        <v>171</v>
      </c>
      <c r="B10" s="105" t="s">
        <v>175</v>
      </c>
      <c r="C10" s="192">
        <v>11.656058000000002</v>
      </c>
      <c r="D10" s="192">
        <v>9.2210640000000001</v>
      </c>
      <c r="E10" s="192">
        <v>10.003224999999999</v>
      </c>
      <c r="F10" s="108">
        <v>10.120209000000001</v>
      </c>
      <c r="G10" s="108">
        <v>10.141299999999999</v>
      </c>
      <c r="H10" s="108">
        <v>10.055999999999999</v>
      </c>
      <c r="I10" s="130"/>
      <c r="J10" s="110"/>
    </row>
    <row r="11" spans="1:10" outlineLevel="1">
      <c r="A11" s="15" t="s">
        <v>172</v>
      </c>
      <c r="B11" s="105" t="s">
        <v>175</v>
      </c>
      <c r="C11" s="192">
        <v>6.9504199999999994</v>
      </c>
      <c r="D11" s="192">
        <v>7.0024069999999989</v>
      </c>
      <c r="E11" s="192">
        <v>7.2861750000000001</v>
      </c>
      <c r="F11" s="108">
        <v>6.8759440000000005</v>
      </c>
      <c r="G11" s="108">
        <v>7.3238000000000003</v>
      </c>
      <c r="H11" s="108">
        <v>8.2170000000000005</v>
      </c>
      <c r="I11" s="130"/>
      <c r="J11" s="110"/>
    </row>
    <row r="12" spans="1:10" outlineLevel="1">
      <c r="A12" s="294" t="s">
        <v>173</v>
      </c>
      <c r="B12" s="105" t="s">
        <v>175</v>
      </c>
      <c r="C12" s="192">
        <v>1.2164600000000001</v>
      </c>
      <c r="D12" s="192">
        <v>1.1624989999999999</v>
      </c>
      <c r="E12" s="192">
        <v>1.068854</v>
      </c>
      <c r="F12" s="108">
        <v>1.1657460000000002</v>
      </c>
      <c r="G12" s="108">
        <v>1.575</v>
      </c>
      <c r="H12" s="108">
        <v>1.2030000000000001</v>
      </c>
      <c r="I12" s="130"/>
      <c r="J12" s="110"/>
    </row>
    <row r="13" spans="1:10" outlineLevel="1">
      <c r="A13" s="15" t="s">
        <v>174</v>
      </c>
      <c r="B13" s="105" t="s">
        <v>175</v>
      </c>
      <c r="C13" s="193">
        <v>12.402150000000002</v>
      </c>
      <c r="D13" s="193">
        <v>11.488886000000001</v>
      </c>
      <c r="E13" s="193">
        <v>11.830708</v>
      </c>
      <c r="F13" s="108">
        <v>10.065251</v>
      </c>
      <c r="G13" s="108">
        <v>10.1935</v>
      </c>
      <c r="H13" s="108">
        <v>10.234999999999999</v>
      </c>
      <c r="I13" s="130"/>
      <c r="J13" s="110"/>
    </row>
    <row r="14" spans="1:10" outlineLevel="1">
      <c r="A14" s="110"/>
      <c r="B14" s="110"/>
      <c r="C14" s="110"/>
      <c r="D14" s="110"/>
      <c r="E14" s="110"/>
      <c r="F14" s="108"/>
      <c r="G14" s="108"/>
      <c r="H14" s="108"/>
      <c r="I14" s="130"/>
      <c r="J14" s="110"/>
    </row>
    <row r="15" spans="1:10" ht="15.6" outlineLevel="1">
      <c r="A15" s="136" t="s">
        <v>176</v>
      </c>
      <c r="B15" s="97" t="s">
        <v>165</v>
      </c>
      <c r="C15" s="97">
        <v>2018</v>
      </c>
      <c r="D15" s="97">
        <v>2019</v>
      </c>
      <c r="E15" s="97">
        <v>2020</v>
      </c>
      <c r="F15" s="97">
        <v>2021</v>
      </c>
      <c r="G15" s="97">
        <v>2022</v>
      </c>
      <c r="H15" s="97">
        <v>2023</v>
      </c>
      <c r="I15" s="133" t="s">
        <v>166</v>
      </c>
      <c r="J15" s="110"/>
    </row>
    <row r="16" spans="1:10" s="14" customFormat="1" outlineLevel="1">
      <c r="A16" s="118" t="s">
        <v>168</v>
      </c>
      <c r="B16" s="102" t="s">
        <v>177</v>
      </c>
      <c r="C16" s="107">
        <f t="shared" ref="C16:H16" si="1">C7/C245*1000</f>
        <v>1.0484901291066029</v>
      </c>
      <c r="D16" s="107">
        <f t="shared" si="1"/>
        <v>0.88846070472798555</v>
      </c>
      <c r="E16" s="107">
        <f t="shared" si="1"/>
        <v>0.89234613224557369</v>
      </c>
      <c r="F16" s="107">
        <f t="shared" si="1"/>
        <v>0.80080292004236164</v>
      </c>
      <c r="G16" s="107">
        <f t="shared" si="1"/>
        <v>0.79286952087309281</v>
      </c>
      <c r="H16" s="107">
        <f t="shared" si="1"/>
        <v>0.79914053548417319</v>
      </c>
      <c r="I16" s="172">
        <v>0.8</v>
      </c>
      <c r="J16" s="132"/>
    </row>
    <row r="17" spans="1:10" s="14" customFormat="1" outlineLevel="1">
      <c r="A17" s="137" t="s">
        <v>169</v>
      </c>
      <c r="B17" s="102" t="s">
        <v>178</v>
      </c>
      <c r="C17" s="107">
        <f t="shared" ref="C17:H17" si="2">C8/C248*1000</f>
        <v>3.0514431909750197</v>
      </c>
      <c r="D17" s="107">
        <f t="shared" si="2"/>
        <v>2.9248784242108012</v>
      </c>
      <c r="E17" s="107">
        <f t="shared" si="2"/>
        <v>3.1435170164492345</v>
      </c>
      <c r="F17" s="107">
        <f t="shared" si="2"/>
        <v>1.9365729013254789</v>
      </c>
      <c r="G17" s="211">
        <f t="shared" si="2"/>
        <v>1.4149824518939853</v>
      </c>
      <c r="H17" s="211">
        <f t="shared" si="2"/>
        <v>2.3129186602870817</v>
      </c>
      <c r="I17" s="173"/>
      <c r="J17" s="132"/>
    </row>
    <row r="18" spans="1:10" s="14" customFormat="1" outlineLevel="1">
      <c r="A18" s="137" t="s">
        <v>170</v>
      </c>
      <c r="B18" s="102" t="s">
        <v>178</v>
      </c>
      <c r="C18" s="107">
        <f t="shared" ref="C18:H18" si="3">C9/C248*1000</f>
        <v>1.558289551437013</v>
      </c>
      <c r="D18" s="107">
        <f t="shared" si="3"/>
        <v>1.2308593790764417</v>
      </c>
      <c r="E18" s="107">
        <f t="shared" si="3"/>
        <v>1.2995181508791835</v>
      </c>
      <c r="F18" s="107">
        <f t="shared" si="3"/>
        <v>0.8169799337260677</v>
      </c>
      <c r="G18" s="211">
        <f t="shared" si="3"/>
        <v>0.54689580055669851</v>
      </c>
      <c r="H18" s="211">
        <f t="shared" si="3"/>
        <v>0.82488038277511955</v>
      </c>
      <c r="I18" s="173"/>
      <c r="J18" s="132"/>
    </row>
    <row r="19" spans="1:10" outlineLevel="1">
      <c r="A19" s="15" t="s">
        <v>171</v>
      </c>
      <c r="B19" s="105" t="s">
        <v>177</v>
      </c>
      <c r="C19" s="108">
        <f t="shared" ref="C19:H22" si="4">C10/C241*1000</f>
        <v>1.0602180152130962</v>
      </c>
      <c r="D19" s="108">
        <f t="shared" si="4"/>
        <v>0.7927298894813164</v>
      </c>
      <c r="E19" s="108">
        <f t="shared" si="4"/>
        <v>0.85945742761405608</v>
      </c>
      <c r="F19" s="108">
        <f t="shared" si="4"/>
        <v>0.86244422665147424</v>
      </c>
      <c r="G19" s="108">
        <f t="shared" si="4"/>
        <v>0.84724353884903358</v>
      </c>
      <c r="H19" s="108">
        <f t="shared" si="4"/>
        <v>0.85477629908816499</v>
      </c>
      <c r="I19" s="174"/>
      <c r="J19" s="110"/>
    </row>
    <row r="20" spans="1:10" outlineLevel="1">
      <c r="A20" s="15" t="s">
        <v>172</v>
      </c>
      <c r="B20" s="105" t="s">
        <v>177</v>
      </c>
      <c r="C20" s="108">
        <f t="shared" ref="C20:G20" si="5">C11/C242*1000</f>
        <v>1.2514266324286705</v>
      </c>
      <c r="D20" s="108">
        <f t="shared" si="5"/>
        <v>1.1767720645507835</v>
      </c>
      <c r="E20" s="108">
        <f t="shared" si="5"/>
        <v>1.1938677699492053</v>
      </c>
      <c r="F20" s="108">
        <f t="shared" si="5"/>
        <v>1.1380751397323436</v>
      </c>
      <c r="G20" s="108">
        <f t="shared" si="5"/>
        <v>1.2858186129753237</v>
      </c>
      <c r="H20" s="108">
        <f t="shared" si="4"/>
        <v>1.3398784146353795</v>
      </c>
      <c r="I20" s="174"/>
      <c r="J20" s="110"/>
    </row>
    <row r="21" spans="1:10" outlineLevel="1">
      <c r="A21" s="294" t="s">
        <v>173</v>
      </c>
      <c r="B21" s="105" t="s">
        <v>177</v>
      </c>
      <c r="C21" s="108">
        <f t="shared" ref="C21:G21" si="6">C12/C243*1000</f>
        <v>1.8647957214903015</v>
      </c>
      <c r="D21" s="108">
        <f t="shared" si="6"/>
        <v>1.8911268625439801</v>
      </c>
      <c r="E21" s="108">
        <f t="shared" si="6"/>
        <v>1.7211819645732689</v>
      </c>
      <c r="F21" s="108">
        <f t="shared" si="6"/>
        <v>1.0141377766974693</v>
      </c>
      <c r="G21" s="108">
        <f t="shared" si="6"/>
        <v>0.59055962915170657</v>
      </c>
      <c r="H21" s="108">
        <f t="shared" si="4"/>
        <v>0.45072668583654463</v>
      </c>
      <c r="I21" s="174"/>
      <c r="J21" s="110"/>
    </row>
    <row r="22" spans="1:10" outlineLevel="1">
      <c r="A22" s="15" t="s">
        <v>174</v>
      </c>
      <c r="B22" s="105" t="s">
        <v>177</v>
      </c>
      <c r="C22" s="108">
        <f t="shared" ref="C22:G22" si="7">C13/C244*1000</f>
        <v>0.916342138906591</v>
      </c>
      <c r="D22" s="108">
        <f t="shared" si="7"/>
        <v>0.80327270685278696</v>
      </c>
      <c r="E22" s="108">
        <f t="shared" si="7"/>
        <v>0.76485053012671322</v>
      </c>
      <c r="F22" s="108">
        <f t="shared" si="7"/>
        <v>0.61662996998100839</v>
      </c>
      <c r="G22" s="108">
        <f t="shared" si="7"/>
        <v>0.61636518921512573</v>
      </c>
      <c r="H22" s="108">
        <f t="shared" si="4"/>
        <v>0.6161007965656673</v>
      </c>
      <c r="I22" s="174"/>
      <c r="J22" s="110"/>
    </row>
    <row r="23" spans="1:10">
      <c r="A23" s="110"/>
      <c r="B23" s="110"/>
      <c r="C23" s="110"/>
      <c r="D23" s="110"/>
      <c r="E23" s="110"/>
      <c r="F23" s="108"/>
      <c r="G23" s="108"/>
      <c r="H23" s="108"/>
      <c r="I23" s="110"/>
      <c r="J23" s="110"/>
    </row>
    <row r="24" spans="1:10" ht="15.6">
      <c r="A24" s="277" t="s">
        <v>179</v>
      </c>
      <c r="B24" s="110"/>
      <c r="C24" s="110"/>
      <c r="D24" s="110"/>
      <c r="E24" s="110"/>
      <c r="F24" s="108"/>
      <c r="G24" s="108"/>
      <c r="H24" s="108"/>
      <c r="I24" s="110"/>
      <c r="J24" s="110"/>
    </row>
    <row r="25" spans="1:10" outlineLevel="1">
      <c r="A25" s="136" t="s">
        <v>180</v>
      </c>
      <c r="B25" s="97" t="s">
        <v>165</v>
      </c>
      <c r="C25" s="97">
        <v>2018</v>
      </c>
      <c r="D25" s="97">
        <v>2019</v>
      </c>
      <c r="E25" s="97">
        <v>2020</v>
      </c>
      <c r="F25" s="97">
        <v>2021</v>
      </c>
      <c r="G25" s="97">
        <v>2022</v>
      </c>
      <c r="H25" s="97">
        <v>2023</v>
      </c>
      <c r="I25" s="110"/>
      <c r="J25" s="110"/>
    </row>
    <row r="26" spans="1:10" s="14" customFormat="1" outlineLevel="1">
      <c r="A26" s="271" t="s">
        <v>184</v>
      </c>
      <c r="B26" s="111" t="s">
        <v>181</v>
      </c>
      <c r="C26" s="211">
        <f>C28+C30+C31+C32</f>
        <v>224.166</v>
      </c>
      <c r="D26" s="211">
        <f>D28+D30+D31+D32</f>
        <v>190.10399999999998</v>
      </c>
      <c r="E26" s="211">
        <f>E28+E30+E31+E32</f>
        <v>226.59200000000004</v>
      </c>
      <c r="F26" s="211">
        <f>F28+F30+F31+F32</f>
        <v>228.45600000000002</v>
      </c>
      <c r="G26" s="211">
        <f t="shared" ref="G26:H26" si="8">G28+G30+G31+G32</f>
        <v>236.87267</v>
      </c>
      <c r="H26" s="211">
        <f t="shared" si="8"/>
        <v>224.902356</v>
      </c>
      <c r="I26" s="132"/>
    </row>
    <row r="27" spans="1:10" s="14" customFormat="1" outlineLevel="1">
      <c r="A27" s="271" t="s">
        <v>185</v>
      </c>
      <c r="B27" s="111" t="s">
        <v>181</v>
      </c>
      <c r="C27" s="211">
        <v>112.953</v>
      </c>
      <c r="D27" s="272">
        <v>110.17099999999998</v>
      </c>
      <c r="E27" s="272">
        <v>122.11700000000002</v>
      </c>
      <c r="F27" s="272">
        <f>F29+F30+F31+F32</f>
        <v>120.82274000000001</v>
      </c>
      <c r="G27" s="272">
        <f t="shared" ref="G27:H27" si="9">G29+G30+G31+G32</f>
        <v>125.12166999999999</v>
      </c>
      <c r="H27" s="272">
        <f t="shared" si="9"/>
        <v>119.87840600000001</v>
      </c>
      <c r="I27" s="132"/>
    </row>
    <row r="28" spans="1:10" outlineLevel="1">
      <c r="A28" s="273" t="s">
        <v>186</v>
      </c>
      <c r="B28" s="112" t="s">
        <v>181</v>
      </c>
      <c r="C28" s="114">
        <v>184.24600000000001</v>
      </c>
      <c r="D28" s="114">
        <v>145.404</v>
      </c>
      <c r="E28" s="114">
        <v>179.22900000000001</v>
      </c>
      <c r="F28" s="114">
        <v>179.78800000000001</v>
      </c>
      <c r="G28" s="114">
        <v>186.87799999999999</v>
      </c>
      <c r="H28" s="114">
        <v>174.42438999999999</v>
      </c>
      <c r="I28" s="110"/>
    </row>
    <row r="29" spans="1:10" outlineLevel="1">
      <c r="A29" s="274" t="s">
        <v>187</v>
      </c>
      <c r="B29" s="112" t="s">
        <v>181</v>
      </c>
      <c r="C29" s="114">
        <v>73.031999999999996</v>
      </c>
      <c r="D29" s="114">
        <v>65.47</v>
      </c>
      <c r="E29" s="114">
        <v>74.754000000000005</v>
      </c>
      <c r="F29" s="114">
        <v>72.154740000000004</v>
      </c>
      <c r="G29" s="114">
        <v>75.126999999999995</v>
      </c>
      <c r="H29" s="114">
        <v>69.400440000000003</v>
      </c>
      <c r="I29" s="227"/>
    </row>
    <row r="30" spans="1:10" outlineLevel="1">
      <c r="A30" s="15" t="s">
        <v>172</v>
      </c>
      <c r="B30" s="112" t="s">
        <v>181</v>
      </c>
      <c r="C30" s="108">
        <v>7.944</v>
      </c>
      <c r="D30" s="108">
        <v>8.4979999999999993</v>
      </c>
      <c r="E30" s="108">
        <v>8.5009999999999994</v>
      </c>
      <c r="F30" s="108">
        <v>8.9890000000000008</v>
      </c>
      <c r="G30" s="108">
        <v>7.6150000000000002</v>
      </c>
      <c r="H30" s="114">
        <v>8.1999999999999993</v>
      </c>
      <c r="I30" s="110"/>
    </row>
    <row r="31" spans="1:10" outlineLevel="1">
      <c r="A31" s="294" t="s">
        <v>173</v>
      </c>
      <c r="B31" s="112" t="s">
        <v>181</v>
      </c>
      <c r="C31" s="108">
        <v>2.206</v>
      </c>
      <c r="D31" s="108">
        <v>2.339</v>
      </c>
      <c r="E31" s="108">
        <v>2.99</v>
      </c>
      <c r="F31" s="108">
        <v>3.6509999999999998</v>
      </c>
      <c r="G31" s="108">
        <v>5.9409999999999998</v>
      </c>
      <c r="H31" s="114">
        <v>6.4889999999999999</v>
      </c>
      <c r="I31" s="110"/>
      <c r="J31" s="110"/>
    </row>
    <row r="32" spans="1:10" outlineLevel="1">
      <c r="A32" s="15" t="s">
        <v>174</v>
      </c>
      <c r="B32" s="112" t="s">
        <v>181</v>
      </c>
      <c r="C32" s="108">
        <v>29.77</v>
      </c>
      <c r="D32" s="108">
        <v>33.863</v>
      </c>
      <c r="E32" s="108">
        <v>35.872</v>
      </c>
      <c r="F32" s="108">
        <v>36.027999999999999</v>
      </c>
      <c r="G32" s="108">
        <v>36.438670000000002</v>
      </c>
      <c r="H32" s="114">
        <v>35.788966000000002</v>
      </c>
      <c r="I32" s="110"/>
      <c r="J32" s="110"/>
    </row>
    <row r="33" spans="1:10" outlineLevel="1">
      <c r="A33" s="110"/>
      <c r="B33" s="110"/>
      <c r="C33" s="108"/>
      <c r="D33" s="110"/>
      <c r="E33" s="110"/>
      <c r="F33" s="110"/>
      <c r="G33" s="110"/>
      <c r="H33" s="110"/>
      <c r="I33" s="110"/>
      <c r="J33" s="110"/>
    </row>
    <row r="34" spans="1:10" ht="15.6" outlineLevel="1">
      <c r="A34" s="136" t="s">
        <v>188</v>
      </c>
      <c r="B34" s="97" t="s">
        <v>165</v>
      </c>
      <c r="C34" s="97">
        <v>2018</v>
      </c>
      <c r="D34" s="97">
        <v>2019</v>
      </c>
      <c r="E34" s="97">
        <v>2020</v>
      </c>
      <c r="F34" s="97">
        <v>2021</v>
      </c>
      <c r="G34" s="97">
        <v>2022</v>
      </c>
      <c r="H34" s="97">
        <v>2023</v>
      </c>
      <c r="I34" s="133" t="s">
        <v>166</v>
      </c>
      <c r="J34" s="110"/>
    </row>
    <row r="35" spans="1:10" s="14" customFormat="1" outlineLevel="1">
      <c r="A35" s="271" t="s">
        <v>184</v>
      </c>
      <c r="B35" s="102" t="s">
        <v>183</v>
      </c>
      <c r="C35" s="107">
        <f t="shared" ref="C35:H35" si="10">C26/C245*1000</f>
        <v>7.2935669960408065</v>
      </c>
      <c r="D35" s="107">
        <f t="shared" si="10"/>
        <v>5.8493775280336964</v>
      </c>
      <c r="E35" s="107">
        <f t="shared" si="10"/>
        <v>6.6977624072596154</v>
      </c>
      <c r="F35" s="107">
        <f t="shared" si="10"/>
        <v>6.4812859924291972</v>
      </c>
      <c r="G35" s="107">
        <f t="shared" si="10"/>
        <v>6.4244266997848438</v>
      </c>
      <c r="H35" s="107">
        <f t="shared" si="10"/>
        <v>6.0492271954997188</v>
      </c>
      <c r="I35" s="172">
        <v>5.16</v>
      </c>
      <c r="J35" s="132"/>
    </row>
    <row r="36" spans="1:10" s="14" customFormat="1" outlineLevel="1">
      <c r="A36" s="271" t="s">
        <v>185</v>
      </c>
      <c r="B36" s="102" t="s">
        <v>182</v>
      </c>
      <c r="C36" s="113">
        <f t="shared" ref="C36:H36" si="11">C26/C248*1000</f>
        <v>60.21112006446414</v>
      </c>
      <c r="D36" s="113">
        <f t="shared" si="11"/>
        <v>49.596660579180792</v>
      </c>
      <c r="E36" s="113">
        <f t="shared" si="11"/>
        <v>64.263187748156568</v>
      </c>
      <c r="F36" s="113">
        <f t="shared" si="11"/>
        <v>42.057437407952875</v>
      </c>
      <c r="G36" s="211">
        <f t="shared" si="11"/>
        <v>28.666667070071405</v>
      </c>
      <c r="H36" s="211">
        <f t="shared" si="11"/>
        <v>43.043513110047847</v>
      </c>
      <c r="I36" s="109"/>
      <c r="J36" s="132"/>
    </row>
    <row r="37" spans="1:10" outlineLevel="1">
      <c r="A37" s="15" t="s">
        <v>171</v>
      </c>
      <c r="B37" s="105" t="s">
        <v>183</v>
      </c>
      <c r="C37" s="108">
        <f t="shared" ref="C37:H37" si="12">C28/C241*1000</f>
        <v>16.758747119390801</v>
      </c>
      <c r="D37" s="108">
        <f t="shared" si="12"/>
        <v>12.500303310999829</v>
      </c>
      <c r="E37" s="108">
        <f t="shared" si="12"/>
        <v>15.399003350803333</v>
      </c>
      <c r="F37" s="108">
        <f t="shared" si="12"/>
        <v>15.32153363840759</v>
      </c>
      <c r="G37" s="108">
        <f t="shared" si="12"/>
        <v>15.612512996660161</v>
      </c>
      <c r="H37" s="108">
        <f t="shared" si="12"/>
        <v>14.826355862660177</v>
      </c>
      <c r="I37" s="110"/>
      <c r="J37" s="110"/>
    </row>
    <row r="38" spans="1:10" outlineLevel="1">
      <c r="A38" s="15" t="s">
        <v>172</v>
      </c>
      <c r="B38" s="105" t="s">
        <v>183</v>
      </c>
      <c r="C38" s="108">
        <f t="shared" ref="C38:H40" si="13">C30/C242*1000</f>
        <v>1.4303212133962206</v>
      </c>
      <c r="D38" s="108">
        <f t="shared" si="13"/>
        <v>1.4281102204645573</v>
      </c>
      <c r="E38" s="108">
        <f t="shared" si="13"/>
        <v>1.3929215140095035</v>
      </c>
      <c r="F38" s="108">
        <f t="shared" si="13"/>
        <v>1.4878186080418976</v>
      </c>
      <c r="G38" s="108">
        <f t="shared" si="13"/>
        <v>1.3369437638667208</v>
      </c>
      <c r="H38" s="108">
        <f t="shared" si="13"/>
        <v>1.3371063648545831</v>
      </c>
      <c r="I38" s="110"/>
      <c r="J38" s="110"/>
    </row>
    <row r="39" spans="1:10" outlineLevel="1">
      <c r="A39" s="294" t="s">
        <v>173</v>
      </c>
      <c r="B39" s="105" t="s">
        <v>183</v>
      </c>
      <c r="C39" s="108">
        <f t="shared" ref="C39:G39" si="14">C31/C243*1000</f>
        <v>3.3817300705387803</v>
      </c>
      <c r="D39" s="108">
        <f t="shared" si="14"/>
        <v>3.8050318593739609</v>
      </c>
      <c r="E39" s="108">
        <f t="shared" si="14"/>
        <v>4.8148148148148149</v>
      </c>
      <c r="F39" s="108">
        <f t="shared" si="14"/>
        <v>3.176178192095414</v>
      </c>
      <c r="G39" s="108">
        <f t="shared" si="14"/>
        <v>2.2276284170097074</v>
      </c>
      <c r="H39" s="108">
        <f t="shared" si="13"/>
        <v>2.4312264874425087</v>
      </c>
      <c r="I39" s="110"/>
      <c r="J39" s="110"/>
    </row>
    <row r="40" spans="1:10" outlineLevel="1">
      <c r="A40" s="15" t="s">
        <v>174</v>
      </c>
      <c r="B40" s="105" t="s">
        <v>183</v>
      </c>
      <c r="C40" s="108">
        <f t="shared" ref="C40:G40" si="15">C32/C244*1000</f>
        <v>2.1995787403997862</v>
      </c>
      <c r="D40" s="108">
        <f t="shared" si="15"/>
        <v>2.3676119401094171</v>
      </c>
      <c r="E40" s="108">
        <f t="shared" si="15"/>
        <v>2.3191104215153864</v>
      </c>
      <c r="F40" s="108">
        <f t="shared" si="15"/>
        <v>2.2071923053360289</v>
      </c>
      <c r="G40" s="108">
        <f t="shared" si="15"/>
        <v>2.2033185588166506</v>
      </c>
      <c r="H40" s="108">
        <f t="shared" si="13"/>
        <v>2.1543341925609756</v>
      </c>
      <c r="I40" s="110"/>
      <c r="J40" s="110"/>
    </row>
    <row r="41" spans="1:10" outlineLevel="1">
      <c r="A41" s="110"/>
      <c r="B41" s="110"/>
      <c r="C41" s="110"/>
      <c r="D41" s="110"/>
      <c r="E41" s="110"/>
      <c r="F41" s="123"/>
      <c r="G41" s="123"/>
      <c r="H41" s="123"/>
      <c r="I41" s="110"/>
      <c r="J41" s="110"/>
    </row>
    <row r="42" spans="1:10" outlineLevel="1">
      <c r="A42" s="136" t="s">
        <v>189</v>
      </c>
      <c r="B42" s="97" t="s">
        <v>165</v>
      </c>
      <c r="C42" s="97">
        <v>2018</v>
      </c>
      <c r="D42" s="97">
        <v>2019</v>
      </c>
      <c r="E42" s="97">
        <v>2020</v>
      </c>
      <c r="F42" s="97">
        <v>2021</v>
      </c>
      <c r="G42" s="97">
        <v>2022</v>
      </c>
      <c r="H42" s="97">
        <v>2023</v>
      </c>
      <c r="I42" s="110"/>
      <c r="J42" s="110"/>
    </row>
    <row r="43" spans="1:10" s="14" customFormat="1" outlineLevel="1">
      <c r="A43" s="118" t="s">
        <v>168</v>
      </c>
      <c r="B43" s="111" t="s">
        <v>181</v>
      </c>
      <c r="C43" s="107">
        <f t="shared" ref="C43:H43" si="16">SUM(C44:C47)</f>
        <v>185.62066000000002</v>
      </c>
      <c r="D43" s="107">
        <f t="shared" si="16"/>
        <v>152.22260999999997</v>
      </c>
      <c r="E43" s="211">
        <f t="shared" si="16"/>
        <v>188.45529999999999</v>
      </c>
      <c r="F43" s="107">
        <f t="shared" si="16"/>
        <v>187.01159999999999</v>
      </c>
      <c r="G43" s="107">
        <f t="shared" si="16"/>
        <v>194.44669000000002</v>
      </c>
      <c r="H43" s="107">
        <f t="shared" si="16"/>
        <v>175.61815899999999</v>
      </c>
      <c r="I43" s="132"/>
      <c r="J43" s="132"/>
    </row>
    <row r="44" spans="1:10" outlineLevel="1">
      <c r="A44" s="15" t="s">
        <v>171</v>
      </c>
      <c r="B44" s="112" t="s">
        <v>181</v>
      </c>
      <c r="C44" s="108">
        <v>171.78649999999999</v>
      </c>
      <c r="D44" s="108">
        <v>137.38588999999999</v>
      </c>
      <c r="E44" s="108">
        <v>173.6713</v>
      </c>
      <c r="F44" s="108">
        <v>173.89335</v>
      </c>
      <c r="G44" s="108">
        <v>180.06800000000001</v>
      </c>
      <c r="H44" s="114">
        <v>162.43546000000001</v>
      </c>
      <c r="I44" s="110"/>
      <c r="J44" s="110"/>
    </row>
    <row r="45" spans="1:10" outlineLevel="1">
      <c r="A45" s="15" t="s">
        <v>172</v>
      </c>
      <c r="B45" s="112" t="s">
        <v>181</v>
      </c>
      <c r="C45" s="108">
        <v>0</v>
      </c>
      <c r="D45" s="108">
        <v>0</v>
      </c>
      <c r="E45" s="108">
        <v>0</v>
      </c>
      <c r="F45" s="114">
        <v>0</v>
      </c>
      <c r="G45" s="114">
        <v>0</v>
      </c>
      <c r="H45" s="114">
        <v>0</v>
      </c>
      <c r="I45" s="110"/>
      <c r="J45" s="110"/>
    </row>
    <row r="46" spans="1:10" outlineLevel="1">
      <c r="A46" s="294" t="s">
        <v>173</v>
      </c>
      <c r="B46" s="112" t="s">
        <v>181</v>
      </c>
      <c r="C46" s="108">
        <v>0.14061999999999999</v>
      </c>
      <c r="D46" s="108">
        <v>0</v>
      </c>
      <c r="E46" s="108">
        <v>0</v>
      </c>
      <c r="F46" s="108">
        <v>0</v>
      </c>
      <c r="G46" s="108">
        <v>0</v>
      </c>
      <c r="H46" s="114">
        <v>0</v>
      </c>
      <c r="I46" s="110"/>
      <c r="J46" s="110"/>
    </row>
    <row r="47" spans="1:10" outlineLevel="1">
      <c r="A47" s="15" t="s">
        <v>174</v>
      </c>
      <c r="B47" s="112" t="s">
        <v>181</v>
      </c>
      <c r="C47" s="108">
        <v>13.69354</v>
      </c>
      <c r="D47" s="108">
        <v>14.83672</v>
      </c>
      <c r="E47" s="108">
        <v>14.784000000000001</v>
      </c>
      <c r="F47" s="108">
        <v>13.11825</v>
      </c>
      <c r="G47" s="108">
        <v>14.378690000000001</v>
      </c>
      <c r="H47" s="114">
        <v>13.182699</v>
      </c>
      <c r="I47" s="110"/>
      <c r="J47" s="110"/>
    </row>
    <row r="48" spans="1:10" outlineLevel="1">
      <c r="A48" s="110"/>
      <c r="B48" s="110"/>
      <c r="C48" s="110"/>
      <c r="D48" s="110"/>
      <c r="E48" s="110"/>
      <c r="F48" s="123"/>
      <c r="G48" s="123"/>
      <c r="H48" s="123"/>
      <c r="I48" s="110"/>
      <c r="J48" s="110"/>
    </row>
    <row r="49" spans="1:10" ht="15.6" outlineLevel="1">
      <c r="A49" s="136" t="s">
        <v>190</v>
      </c>
      <c r="B49" s="97" t="s">
        <v>165</v>
      </c>
      <c r="C49" s="97">
        <v>2018</v>
      </c>
      <c r="D49" s="97">
        <v>2019</v>
      </c>
      <c r="E49" s="97">
        <v>2020</v>
      </c>
      <c r="F49" s="97">
        <v>2021</v>
      </c>
      <c r="G49" s="97">
        <v>2022</v>
      </c>
      <c r="H49" s="97">
        <v>2023</v>
      </c>
      <c r="I49" s="133" t="s">
        <v>166</v>
      </c>
      <c r="J49" s="110"/>
    </row>
    <row r="50" spans="1:10" s="14" customFormat="1" outlineLevel="1">
      <c r="A50" s="118" t="s">
        <v>168</v>
      </c>
      <c r="B50" s="102" t="s">
        <v>183</v>
      </c>
      <c r="C50" s="107">
        <f t="shared" ref="C50:H50" si="17">C43/C245*1000</f>
        <v>6.0394382714564747</v>
      </c>
      <c r="D50" s="107">
        <f t="shared" si="17"/>
        <v>4.6837915782552564</v>
      </c>
      <c r="E50" s="107">
        <f t="shared" si="17"/>
        <v>5.5704915609943537</v>
      </c>
      <c r="F50" s="107">
        <f t="shared" si="17"/>
        <v>5.305510310527068</v>
      </c>
      <c r="G50" s="107">
        <f t="shared" si="17"/>
        <v>5.2737553341243917</v>
      </c>
      <c r="H50" s="107">
        <f t="shared" si="17"/>
        <v>4.7236238976811507</v>
      </c>
      <c r="I50" s="172">
        <v>4.16</v>
      </c>
      <c r="J50" s="132"/>
    </row>
    <row r="51" spans="1:10" s="14" customFormat="1" outlineLevel="1">
      <c r="A51" s="118" t="s">
        <v>168</v>
      </c>
      <c r="B51" s="102" t="s">
        <v>182</v>
      </c>
      <c r="C51" s="113">
        <f t="shared" ref="C51:H51" si="18">C43/C248*1000</f>
        <v>49.857818963201723</v>
      </c>
      <c r="D51" s="113">
        <f t="shared" si="18"/>
        <v>39.713699452126264</v>
      </c>
      <c r="E51" s="113">
        <f t="shared" si="18"/>
        <v>53.447334089619964</v>
      </c>
      <c r="F51" s="113">
        <f t="shared" si="18"/>
        <v>34.427761413843882</v>
      </c>
      <c r="G51" s="211">
        <f t="shared" si="18"/>
        <v>23.532214692000487</v>
      </c>
      <c r="H51" s="211">
        <f t="shared" si="18"/>
        <v>33.61113090909091</v>
      </c>
      <c r="I51" s="109"/>
      <c r="J51" s="132"/>
    </row>
    <row r="52" spans="1:10" outlineLevel="1">
      <c r="A52" s="15" t="s">
        <v>171</v>
      </c>
      <c r="B52" s="105" t="s">
        <v>183</v>
      </c>
      <c r="C52" s="108">
        <f t="shared" ref="C52:G55" si="19">C44/C241*1000</f>
        <v>15.625449193063769</v>
      </c>
      <c r="D52" s="108">
        <f t="shared" si="19"/>
        <v>11.810990726882743</v>
      </c>
      <c r="E52" s="108">
        <f t="shared" si="19"/>
        <v>14.921496692155683</v>
      </c>
      <c r="F52" s="108">
        <f t="shared" si="19"/>
        <v>14.819191556279531</v>
      </c>
      <c r="G52" s="108">
        <f t="shared" si="19"/>
        <v>15.043579181512015</v>
      </c>
      <c r="H52" s="108">
        <f t="shared" ref="H52:H55" si="20">H44/H241*1000</f>
        <v>13.807277380616913</v>
      </c>
      <c r="I52" s="110"/>
      <c r="J52" s="110"/>
    </row>
    <row r="53" spans="1:10" outlineLevel="1">
      <c r="A53" s="15" t="s">
        <v>172</v>
      </c>
      <c r="B53" s="105" t="s">
        <v>183</v>
      </c>
      <c r="C53" s="108">
        <f t="shared" si="19"/>
        <v>0</v>
      </c>
      <c r="D53" s="108">
        <f t="shared" si="19"/>
        <v>0</v>
      </c>
      <c r="E53" s="108">
        <f t="shared" si="19"/>
        <v>0</v>
      </c>
      <c r="F53" s="108">
        <f t="shared" si="19"/>
        <v>0</v>
      </c>
      <c r="G53" s="108">
        <f t="shared" si="19"/>
        <v>0</v>
      </c>
      <c r="H53" s="108">
        <f t="shared" si="20"/>
        <v>0</v>
      </c>
      <c r="I53" s="110"/>
      <c r="J53" s="110"/>
    </row>
    <row r="54" spans="1:10" outlineLevel="1">
      <c r="A54" s="294" t="s">
        <v>173</v>
      </c>
      <c r="B54" s="105" t="s">
        <v>183</v>
      </c>
      <c r="C54" s="108">
        <f t="shared" si="19"/>
        <v>0.21556612988176033</v>
      </c>
      <c r="D54" s="108">
        <f t="shared" si="19"/>
        <v>0</v>
      </c>
      <c r="E54" s="108">
        <f t="shared" si="19"/>
        <v>0</v>
      </c>
      <c r="F54" s="108">
        <f t="shared" si="19"/>
        <v>0</v>
      </c>
      <c r="G54" s="108">
        <f t="shared" si="19"/>
        <v>0</v>
      </c>
      <c r="H54" s="108">
        <f t="shared" si="20"/>
        <v>0</v>
      </c>
      <c r="I54" s="110"/>
      <c r="J54" s="110"/>
    </row>
    <row r="55" spans="1:10" outlineLevel="1">
      <c r="A55" s="15" t="s">
        <v>174</v>
      </c>
      <c r="B55" s="105" t="s">
        <v>183</v>
      </c>
      <c r="C55" s="108">
        <f t="shared" si="19"/>
        <v>1.0117574559897242</v>
      </c>
      <c r="D55" s="108">
        <f t="shared" si="19"/>
        <v>1.0373444592640992</v>
      </c>
      <c r="E55" s="108">
        <f t="shared" si="19"/>
        <v>0.95577967416602028</v>
      </c>
      <c r="F55" s="108">
        <f t="shared" si="19"/>
        <v>0.8036666054034185</v>
      </c>
      <c r="G55" s="108">
        <f t="shared" si="19"/>
        <v>0.86942894810571802</v>
      </c>
      <c r="H55" s="108">
        <f t="shared" si="20"/>
        <v>0.79353896969080862</v>
      </c>
      <c r="I55" s="110"/>
      <c r="J55" s="110"/>
    </row>
    <row r="56" spans="1:10" ht="13.2" customHeight="1" outlineLevel="1">
      <c r="A56" s="181"/>
      <c r="B56" s="105"/>
      <c r="C56" s="108"/>
      <c r="D56" s="108"/>
      <c r="E56" s="108"/>
      <c r="F56" s="108"/>
      <c r="G56" s="108"/>
      <c r="H56" s="108"/>
      <c r="I56" s="110"/>
      <c r="J56" s="110"/>
    </row>
    <row r="57" spans="1:10" outlineLevel="1">
      <c r="A57" s="136" t="s">
        <v>193</v>
      </c>
      <c r="B57" s="97" t="s">
        <v>165</v>
      </c>
      <c r="C57" s="97">
        <v>2018</v>
      </c>
      <c r="D57" s="97">
        <v>2019</v>
      </c>
      <c r="E57" s="97">
        <v>2020</v>
      </c>
      <c r="F57" s="97">
        <v>2021</v>
      </c>
      <c r="G57" s="97">
        <v>2022</v>
      </c>
      <c r="H57" s="97">
        <v>2023</v>
      </c>
      <c r="I57" s="110"/>
      <c r="J57" s="110"/>
    </row>
    <row r="58" spans="1:10" outlineLevel="1">
      <c r="A58" s="143" t="s">
        <v>194</v>
      </c>
      <c r="B58" s="111" t="s">
        <v>181</v>
      </c>
      <c r="C58" s="109">
        <v>34.51</v>
      </c>
      <c r="D58" s="107">
        <v>33.762999999999998</v>
      </c>
      <c r="E58" s="107">
        <v>33.99</v>
      </c>
      <c r="F58" s="107">
        <v>37.222000000000001</v>
      </c>
      <c r="G58" s="107">
        <v>38.020000000000003</v>
      </c>
      <c r="H58" s="107">
        <v>45.265999999999998</v>
      </c>
      <c r="I58" s="110"/>
      <c r="J58" s="110"/>
    </row>
    <row r="59" spans="1:10" outlineLevel="1">
      <c r="A59" s="138"/>
      <c r="B59" s="105"/>
      <c r="C59" s="108"/>
      <c r="D59" s="108"/>
      <c r="E59" s="108"/>
      <c r="F59" s="108"/>
      <c r="G59" s="108"/>
      <c r="H59" s="108"/>
      <c r="I59" s="110"/>
      <c r="J59" s="110"/>
    </row>
    <row r="60" spans="1:10" outlineLevel="1">
      <c r="A60" s="136" t="s">
        <v>191</v>
      </c>
      <c r="B60" s="97" t="s">
        <v>165</v>
      </c>
      <c r="C60" s="97">
        <v>2018</v>
      </c>
      <c r="D60" s="97">
        <v>2019</v>
      </c>
      <c r="E60" s="97">
        <v>2020</v>
      </c>
      <c r="F60" s="97">
        <v>2021</v>
      </c>
      <c r="G60" s="97">
        <v>2022</v>
      </c>
      <c r="H60" s="97">
        <v>2023</v>
      </c>
      <c r="I60" s="110"/>
      <c r="J60" s="110"/>
    </row>
    <row r="61" spans="1:10" s="14" customFormat="1" outlineLevel="1">
      <c r="A61" s="118" t="s">
        <v>168</v>
      </c>
      <c r="B61" s="102" t="s">
        <v>175</v>
      </c>
      <c r="C61" s="211">
        <f>SUM(C62:C65)</f>
        <v>23.780999999999999</v>
      </c>
      <c r="D61" s="211">
        <f>SUM(D62:D65)</f>
        <v>19.956800000000001</v>
      </c>
      <c r="E61" s="211">
        <f>SUM(E62:E65)</f>
        <v>13.58</v>
      </c>
      <c r="F61" s="211">
        <f>SUM(F62:F65)</f>
        <v>17.640751999999999</v>
      </c>
      <c r="G61" s="211">
        <f>G62+G63+G64+G65</f>
        <v>20.547000000000001</v>
      </c>
      <c r="H61" s="211">
        <f>H62+H63+H64+H65</f>
        <v>18.168691800000001</v>
      </c>
      <c r="I61" s="132"/>
      <c r="J61" s="132"/>
    </row>
    <row r="62" spans="1:10" outlineLevel="1">
      <c r="A62" s="15" t="s">
        <v>171</v>
      </c>
      <c r="B62" s="105" t="s">
        <v>175</v>
      </c>
      <c r="C62" s="114">
        <v>16.303999999999998</v>
      </c>
      <c r="D62" s="114">
        <v>12.4198</v>
      </c>
      <c r="E62" s="114">
        <v>6.5839999999999996</v>
      </c>
      <c r="F62" s="114">
        <v>12.77772</v>
      </c>
      <c r="G62" s="114">
        <v>13.589</v>
      </c>
      <c r="H62" s="114">
        <v>11.443182800000001</v>
      </c>
      <c r="I62" s="110"/>
      <c r="J62" s="110"/>
    </row>
    <row r="63" spans="1:10" outlineLevel="1">
      <c r="A63" s="15" t="s">
        <v>172</v>
      </c>
      <c r="B63" s="105" t="s">
        <v>175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0"/>
      <c r="J63" s="110"/>
    </row>
    <row r="64" spans="1:10" outlineLevel="1">
      <c r="A64" s="294" t="s">
        <v>173</v>
      </c>
      <c r="B64" s="105" t="s">
        <v>175</v>
      </c>
      <c r="C64" s="114">
        <v>0.17699999999999999</v>
      </c>
      <c r="D64" s="114">
        <v>0</v>
      </c>
      <c r="E64" s="114">
        <v>0</v>
      </c>
      <c r="F64" s="114">
        <v>0</v>
      </c>
      <c r="G64" s="114">
        <v>0</v>
      </c>
      <c r="H64" s="114">
        <v>0</v>
      </c>
      <c r="I64" s="110"/>
      <c r="J64" s="110"/>
    </row>
    <row r="65" spans="1:10" outlineLevel="1">
      <c r="A65" s="15" t="s">
        <v>174</v>
      </c>
      <c r="B65" s="105" t="s">
        <v>175</v>
      </c>
      <c r="C65" s="114">
        <v>7.3</v>
      </c>
      <c r="D65" s="114">
        <v>7.5369999999999999</v>
      </c>
      <c r="E65" s="114">
        <v>6.9960000000000004</v>
      </c>
      <c r="F65" s="114">
        <v>4.8630320000000005</v>
      </c>
      <c r="G65" s="114">
        <v>6.9580000000000002</v>
      </c>
      <c r="H65" s="114">
        <v>6.7255089999999997</v>
      </c>
      <c r="I65" s="110"/>
      <c r="J65" s="110"/>
    </row>
    <row r="66" spans="1:10" outlineLevel="1">
      <c r="A66" s="138"/>
      <c r="B66" s="105"/>
      <c r="C66" s="108"/>
      <c r="D66" s="108"/>
      <c r="E66" s="108"/>
      <c r="F66" s="108"/>
      <c r="G66" s="108"/>
      <c r="H66" s="108"/>
      <c r="I66" s="110"/>
      <c r="J66" s="110"/>
    </row>
    <row r="67" spans="1:10" outlineLevel="1">
      <c r="A67" s="136" t="s">
        <v>192</v>
      </c>
      <c r="B67" s="97" t="s">
        <v>165</v>
      </c>
      <c r="C67" s="97">
        <v>2018</v>
      </c>
      <c r="D67" s="97">
        <v>2019</v>
      </c>
      <c r="E67" s="97">
        <v>2020</v>
      </c>
      <c r="F67" s="97">
        <v>2021</v>
      </c>
      <c r="G67" s="97">
        <v>2022</v>
      </c>
      <c r="H67" s="97">
        <v>2923</v>
      </c>
      <c r="I67" s="110"/>
      <c r="J67" s="110"/>
    </row>
    <row r="68" spans="1:10" s="14" customFormat="1" outlineLevel="1">
      <c r="A68" s="118" t="s">
        <v>168</v>
      </c>
      <c r="B68" s="102" t="s">
        <v>177</v>
      </c>
      <c r="C68" s="211">
        <f t="shared" ref="C68:G68" si="21">C61/C245*1000</f>
        <v>0.77374943895526727</v>
      </c>
      <c r="D68" s="211">
        <f t="shared" si="21"/>
        <v>0.614057870699527</v>
      </c>
      <c r="E68" s="211">
        <f t="shared" si="21"/>
        <v>0.40140699358576454</v>
      </c>
      <c r="F68" s="211">
        <f t="shared" si="21"/>
        <v>0.50046730588611077</v>
      </c>
      <c r="G68" s="211">
        <f t="shared" si="21"/>
        <v>0.55727279723945866</v>
      </c>
      <c r="H68" s="211">
        <f>H61/H245*1000</f>
        <v>0.48868560782534776</v>
      </c>
      <c r="I68" s="132"/>
      <c r="J68" s="132"/>
    </row>
    <row r="69" spans="1:10" outlineLevel="1">
      <c r="A69" s="15" t="s">
        <v>171</v>
      </c>
      <c r="B69" s="105" t="s">
        <v>177</v>
      </c>
      <c r="C69" s="114">
        <f t="shared" ref="C69:F69" si="22">C62/C241*1000</f>
        <v>1.4829880324921438</v>
      </c>
      <c r="D69" s="114">
        <f t="shared" si="22"/>
        <v>1.0677234949654457</v>
      </c>
      <c r="E69" s="114">
        <f t="shared" si="22"/>
        <v>0.5656843371423661</v>
      </c>
      <c r="F69" s="114">
        <f t="shared" si="22"/>
        <v>1.0889173181867169</v>
      </c>
      <c r="G69" s="114">
        <v>1.135</v>
      </c>
      <c r="H69" s="114">
        <f t="shared" ref="H69:H72" si="23">H62/H241*1000</f>
        <v>0.97268908547865418</v>
      </c>
      <c r="I69" s="110"/>
      <c r="J69" s="110"/>
    </row>
    <row r="70" spans="1:10" outlineLevel="1">
      <c r="A70" s="15" t="s">
        <v>172</v>
      </c>
      <c r="B70" s="105" t="s">
        <v>177</v>
      </c>
      <c r="C70" s="114">
        <f t="shared" ref="C70:F70" si="24">C63/C242*1000</f>
        <v>0</v>
      </c>
      <c r="D70" s="114">
        <f t="shared" si="24"/>
        <v>0</v>
      </c>
      <c r="E70" s="114">
        <f t="shared" si="24"/>
        <v>0</v>
      </c>
      <c r="F70" s="114">
        <f t="shared" si="24"/>
        <v>0</v>
      </c>
      <c r="G70" s="114">
        <v>0</v>
      </c>
      <c r="H70" s="114">
        <f t="shared" si="23"/>
        <v>0</v>
      </c>
      <c r="I70" s="110"/>
      <c r="J70" s="110"/>
    </row>
    <row r="71" spans="1:10" outlineLevel="1">
      <c r="A71" s="294" t="s">
        <v>173</v>
      </c>
      <c r="B71" s="105" t="s">
        <v>177</v>
      </c>
      <c r="C71" s="114">
        <f t="shared" ref="C71:F71" si="25">C64/C243*1000</f>
        <v>0.2713355496307181</v>
      </c>
      <c r="D71" s="114">
        <f t="shared" si="25"/>
        <v>0</v>
      </c>
      <c r="E71" s="114">
        <f t="shared" si="25"/>
        <v>0</v>
      </c>
      <c r="F71" s="114">
        <f t="shared" si="25"/>
        <v>0</v>
      </c>
      <c r="G71" s="114">
        <v>0</v>
      </c>
      <c r="H71" s="114">
        <f t="shared" si="23"/>
        <v>0</v>
      </c>
      <c r="I71" s="110"/>
      <c r="J71" s="110"/>
    </row>
    <row r="72" spans="1:10" outlineLevel="1">
      <c r="A72" s="15" t="s">
        <v>174</v>
      </c>
      <c r="B72" s="105" t="s">
        <v>177</v>
      </c>
      <c r="C72" s="114">
        <f t="shared" ref="C72:F72" si="26">C65/C244*1000</f>
        <v>0.53936596590253405</v>
      </c>
      <c r="D72" s="114">
        <f t="shared" si="26"/>
        <v>0.52696722654828809</v>
      </c>
      <c r="E72" s="114">
        <f t="shared" si="26"/>
        <v>0.45228859581070602</v>
      </c>
      <c r="F72" s="114">
        <f t="shared" si="26"/>
        <v>0.29792513631072726</v>
      </c>
      <c r="G72" s="114">
        <v>0.42099999999999999</v>
      </c>
      <c r="H72" s="114">
        <f t="shared" si="23"/>
        <v>0.40484528111475965</v>
      </c>
      <c r="I72" s="110"/>
      <c r="J72" s="110"/>
    </row>
    <row r="73" spans="1:10" outlineLevel="1">
      <c r="A73" s="181"/>
      <c r="B73" s="105"/>
      <c r="C73" s="114"/>
      <c r="D73" s="114"/>
      <c r="E73" s="114"/>
      <c r="F73" s="114"/>
      <c r="G73" s="114"/>
      <c r="H73" s="114"/>
      <c r="I73" s="110"/>
      <c r="J73" s="110"/>
    </row>
    <row r="74" spans="1:10" outlineLevel="1">
      <c r="A74" s="136" t="s">
        <v>195</v>
      </c>
      <c r="B74" s="97" t="s">
        <v>165</v>
      </c>
      <c r="C74" s="97">
        <v>2018</v>
      </c>
      <c r="D74" s="97">
        <v>2019</v>
      </c>
      <c r="E74" s="97">
        <v>2020</v>
      </c>
      <c r="F74" s="97">
        <v>2021</v>
      </c>
      <c r="G74" s="97">
        <v>2022</v>
      </c>
      <c r="H74" s="97">
        <v>2023</v>
      </c>
      <c r="I74" s="110"/>
      <c r="J74" s="110"/>
    </row>
    <row r="75" spans="1:10" s="14" customFormat="1" outlineLevel="1">
      <c r="A75" s="118" t="s">
        <v>168</v>
      </c>
      <c r="B75" s="102" t="s">
        <v>196</v>
      </c>
      <c r="C75" s="270">
        <v>224</v>
      </c>
      <c r="D75" s="270">
        <v>231.5</v>
      </c>
      <c r="E75" s="270">
        <v>240.38</v>
      </c>
      <c r="F75" s="270">
        <v>244.7</v>
      </c>
      <c r="G75" s="270">
        <v>241.7</v>
      </c>
      <c r="H75" s="270">
        <v>227.9</v>
      </c>
      <c r="I75" s="132"/>
      <c r="J75" s="132"/>
    </row>
    <row r="76" spans="1:10" s="14" customFormat="1" outlineLevel="1">
      <c r="A76" s="118" t="s">
        <v>168</v>
      </c>
      <c r="B76" s="102" t="s">
        <v>0</v>
      </c>
      <c r="C76" s="270">
        <v>87</v>
      </c>
      <c r="D76" s="270">
        <v>87</v>
      </c>
      <c r="E76" s="270">
        <v>88</v>
      </c>
      <c r="F76" s="270">
        <v>87</v>
      </c>
      <c r="G76" s="270">
        <v>86</v>
      </c>
      <c r="H76" s="270">
        <v>83</v>
      </c>
      <c r="I76" s="132"/>
      <c r="J76" s="132"/>
    </row>
    <row r="77" spans="1:10" outlineLevel="1">
      <c r="A77" s="15" t="s">
        <v>171</v>
      </c>
      <c r="B77" s="105" t="s">
        <v>196</v>
      </c>
      <c r="C77" s="126">
        <v>202.82625400000001</v>
      </c>
      <c r="D77" s="126">
        <v>219.52</v>
      </c>
      <c r="E77" s="126">
        <v>219.52</v>
      </c>
      <c r="F77" s="126">
        <v>220.179</v>
      </c>
      <c r="G77" s="126">
        <v>217.3</v>
      </c>
      <c r="H77" s="126">
        <v>200.524</v>
      </c>
      <c r="I77" s="110"/>
      <c r="J77" s="110"/>
    </row>
    <row r="78" spans="1:10" outlineLevel="1">
      <c r="A78" s="15" t="s">
        <v>172</v>
      </c>
      <c r="B78" s="105" t="s">
        <v>196</v>
      </c>
      <c r="C78" s="126">
        <v>9.3643610000000006</v>
      </c>
      <c r="D78" s="126">
        <v>9.52</v>
      </c>
      <c r="E78" s="126">
        <v>9.9700000000000006</v>
      </c>
      <c r="F78" s="126">
        <v>9.9979999999999993</v>
      </c>
      <c r="G78" s="126">
        <v>10</v>
      </c>
      <c r="H78" s="126">
        <v>10.856999999999999</v>
      </c>
      <c r="I78" s="110"/>
      <c r="J78" s="110"/>
    </row>
    <row r="79" spans="1:10" outlineLevel="1">
      <c r="A79" s="294" t="s">
        <v>173</v>
      </c>
      <c r="B79" s="105" t="s">
        <v>196</v>
      </c>
      <c r="C79" s="126">
        <v>1.8329759999999999</v>
      </c>
      <c r="D79" s="126">
        <v>1.07</v>
      </c>
      <c r="E79" s="126">
        <v>1.31</v>
      </c>
      <c r="F79" s="126">
        <v>1.4630000000000001</v>
      </c>
      <c r="G79" s="126">
        <v>1.4</v>
      </c>
      <c r="H79" s="126">
        <v>3.7839999999999998</v>
      </c>
      <c r="I79" s="110"/>
      <c r="J79" s="110"/>
    </row>
    <row r="80" spans="1:10" outlineLevel="1">
      <c r="A80" s="15" t="s">
        <v>174</v>
      </c>
      <c r="B80" s="105" t="s">
        <v>196</v>
      </c>
      <c r="C80" s="126">
        <v>8.1597480000000004</v>
      </c>
      <c r="D80" s="126">
        <v>8.77</v>
      </c>
      <c r="E80" s="126">
        <v>9.57</v>
      </c>
      <c r="F80" s="126">
        <v>13.055</v>
      </c>
      <c r="G80" s="126">
        <v>13</v>
      </c>
      <c r="H80" s="126">
        <v>12.697642999999999</v>
      </c>
      <c r="I80" s="110"/>
      <c r="J80" s="110"/>
    </row>
    <row r="81" spans="1:10">
      <c r="A81" s="140"/>
      <c r="B81" s="134"/>
      <c r="C81" s="123"/>
      <c r="D81" s="123"/>
      <c r="E81" s="123"/>
      <c r="F81" s="123"/>
      <c r="G81" s="123"/>
      <c r="H81" s="123"/>
      <c r="I81" s="110"/>
      <c r="J81" s="110"/>
    </row>
    <row r="82" spans="1:10" ht="15.6">
      <c r="A82" s="277" t="s">
        <v>197</v>
      </c>
      <c r="B82" s="110"/>
      <c r="C82" s="108"/>
      <c r="D82" s="110"/>
      <c r="E82" s="110"/>
      <c r="F82" s="110"/>
      <c r="G82" s="110"/>
      <c r="H82" s="110"/>
      <c r="I82" s="110"/>
      <c r="J82" s="110"/>
    </row>
    <row r="83" spans="1:10" outlineLevel="1">
      <c r="A83" s="136" t="s">
        <v>198</v>
      </c>
      <c r="B83" s="97" t="s">
        <v>165</v>
      </c>
      <c r="C83" s="97">
        <v>2018</v>
      </c>
      <c r="D83" s="97">
        <v>2019</v>
      </c>
      <c r="E83" s="97">
        <v>2020</v>
      </c>
      <c r="F83" s="97">
        <v>2021</v>
      </c>
      <c r="G83" s="97">
        <v>2022</v>
      </c>
      <c r="H83" s="97">
        <v>2023</v>
      </c>
      <c r="I83" s="110"/>
      <c r="J83" s="110"/>
    </row>
    <row r="84" spans="1:10" ht="15" customHeight="1" outlineLevel="1">
      <c r="A84" s="295" t="s">
        <v>199</v>
      </c>
      <c r="B84" s="102" t="s">
        <v>175</v>
      </c>
      <c r="C84" s="115">
        <v>99125.104066999993</v>
      </c>
      <c r="D84" s="115">
        <v>112657.24331200001</v>
      </c>
      <c r="E84" s="115">
        <v>132674.06136299999</v>
      </c>
      <c r="F84" s="115">
        <v>132422.01118100001</v>
      </c>
      <c r="G84" s="225">
        <v>120426.02899999999</v>
      </c>
      <c r="H84" s="225">
        <v>94626.7</v>
      </c>
      <c r="I84" s="110"/>
    </row>
    <row r="85" spans="1:10" outlineLevel="1">
      <c r="A85" s="15" t="s">
        <v>200</v>
      </c>
      <c r="B85" s="105" t="s">
        <v>175</v>
      </c>
      <c r="C85" s="116">
        <v>177.62498400000001</v>
      </c>
      <c r="D85" s="116">
        <v>198.68285299999999</v>
      </c>
      <c r="E85" s="116">
        <v>181.524598</v>
      </c>
      <c r="F85" s="117">
        <v>194.40647799999999</v>
      </c>
      <c r="G85" s="226">
        <v>196.49799999999999</v>
      </c>
      <c r="H85" s="226">
        <v>254.3</v>
      </c>
      <c r="I85" s="110"/>
    </row>
    <row r="86" spans="1:10" outlineLevel="1">
      <c r="A86" s="294" t="s">
        <v>201</v>
      </c>
      <c r="B86" s="105" t="s">
        <v>175</v>
      </c>
      <c r="C86" s="116">
        <v>74783.208543000001</v>
      </c>
      <c r="D86" s="116">
        <v>89793.664934</v>
      </c>
      <c r="E86" s="116">
        <v>110771.88355300001</v>
      </c>
      <c r="F86" s="117">
        <v>112386.304739</v>
      </c>
      <c r="G86" s="226">
        <v>93390.464000000007</v>
      </c>
      <c r="H86" s="226">
        <v>65285.3</v>
      </c>
      <c r="I86" s="110"/>
    </row>
    <row r="87" spans="1:10" outlineLevel="1">
      <c r="A87" s="15" t="s">
        <v>202</v>
      </c>
      <c r="B87" s="105" t="s">
        <v>175</v>
      </c>
      <c r="C87" s="126">
        <v>24250.578451000001</v>
      </c>
      <c r="D87" s="126">
        <v>22868.749909999999</v>
      </c>
      <c r="E87" s="126">
        <v>21877.032249</v>
      </c>
      <c r="F87" s="301">
        <v>19203.406714000001</v>
      </c>
      <c r="G87" s="302">
        <v>27819.4</v>
      </c>
      <c r="H87" s="226">
        <v>26952.611358999999</v>
      </c>
      <c r="I87" s="110"/>
    </row>
    <row r="88" spans="1:10" outlineLevel="1">
      <c r="A88" s="218" t="s">
        <v>351</v>
      </c>
      <c r="B88" s="105" t="s">
        <v>175</v>
      </c>
      <c r="C88" s="126">
        <v>39.988100000000003</v>
      </c>
      <c r="D88" s="126">
        <v>37.067900000000002</v>
      </c>
      <c r="E88" s="126">
        <v>52.640099999999997</v>
      </c>
      <c r="F88" s="301">
        <v>72.610500000000002</v>
      </c>
      <c r="G88" s="302">
        <v>63.311</v>
      </c>
      <c r="H88" s="302">
        <v>83.831400000000002</v>
      </c>
      <c r="I88" s="110"/>
    </row>
    <row r="89" spans="1:10" outlineLevel="1">
      <c r="A89" s="15" t="s">
        <v>350</v>
      </c>
      <c r="B89" s="105" t="s">
        <v>175</v>
      </c>
      <c r="C89" s="116">
        <v>47.631146999999999</v>
      </c>
      <c r="D89" s="116">
        <v>68.596896299999997</v>
      </c>
      <c r="E89" s="116">
        <v>68.304089480000002</v>
      </c>
      <c r="F89" s="117">
        <v>76.033725000000004</v>
      </c>
      <c r="G89" s="226">
        <v>76.2</v>
      </c>
      <c r="H89" s="302">
        <v>102.172186</v>
      </c>
      <c r="I89" s="110"/>
    </row>
    <row r="90" spans="1:10" outlineLevel="1">
      <c r="A90" s="218" t="s">
        <v>352</v>
      </c>
      <c r="B90" s="105" t="s">
        <v>175</v>
      </c>
      <c r="C90" s="303">
        <v>5.8304170000000006</v>
      </c>
      <c r="D90" s="303">
        <v>5.4395029999999993</v>
      </c>
      <c r="E90" s="303">
        <v>16.664752999999997</v>
      </c>
      <c r="F90" s="301">
        <v>1.7646999999999999</v>
      </c>
      <c r="G90" s="302">
        <v>1.7130000000000001</v>
      </c>
      <c r="H90" s="302">
        <v>2.3713000000000002</v>
      </c>
      <c r="I90" s="110"/>
    </row>
    <row r="91" spans="1:10" outlineLevel="1">
      <c r="A91" s="110"/>
      <c r="B91" s="110"/>
      <c r="C91" s="108"/>
      <c r="D91" s="110"/>
      <c r="E91" s="110"/>
      <c r="F91" s="110"/>
      <c r="G91" s="110"/>
      <c r="H91" s="110"/>
      <c r="I91" s="110"/>
      <c r="J91" s="110"/>
    </row>
    <row r="92" spans="1:10" ht="15.6" outlineLevel="1">
      <c r="A92" s="136" t="s">
        <v>203</v>
      </c>
      <c r="B92" s="97" t="s">
        <v>165</v>
      </c>
      <c r="C92" s="97">
        <v>2018</v>
      </c>
      <c r="D92" s="97">
        <v>2019</v>
      </c>
      <c r="E92" s="97">
        <v>2020</v>
      </c>
      <c r="F92" s="97">
        <v>2021</v>
      </c>
      <c r="G92" s="97">
        <v>2022</v>
      </c>
      <c r="H92" s="97">
        <v>2023</v>
      </c>
      <c r="I92" s="133" t="s">
        <v>166</v>
      </c>
      <c r="J92" s="110"/>
    </row>
    <row r="93" spans="1:10" outlineLevel="1">
      <c r="A93" s="118" t="s">
        <v>204</v>
      </c>
      <c r="B93" s="102" t="s">
        <v>0</v>
      </c>
      <c r="C93" s="119">
        <f t="shared" ref="C93:G93" si="27">C89/C85*100</f>
        <v>26.815567228988456</v>
      </c>
      <c r="D93" s="119">
        <f t="shared" si="27"/>
        <v>34.525826091293347</v>
      </c>
      <c r="E93" s="119">
        <f t="shared" si="27"/>
        <v>37.628007571734159</v>
      </c>
      <c r="F93" s="119">
        <f t="shared" si="27"/>
        <v>39.110695169324558</v>
      </c>
      <c r="G93" s="224">
        <f t="shared" si="27"/>
        <v>38.779020651609692</v>
      </c>
      <c r="H93" s="224">
        <v>40.200000000000003</v>
      </c>
      <c r="I93" s="175">
        <v>40</v>
      </c>
      <c r="J93" s="110"/>
    </row>
    <row r="94" spans="1:10">
      <c r="A94" s="139"/>
      <c r="B94" s="105"/>
      <c r="C94" s="117"/>
      <c r="D94" s="104"/>
      <c r="E94" s="104"/>
      <c r="F94" s="104"/>
      <c r="G94" s="104"/>
      <c r="H94" s="104"/>
      <c r="I94" s="117"/>
      <c r="J94" s="110"/>
    </row>
    <row r="95" spans="1:10" ht="15.6">
      <c r="A95" s="277" t="s">
        <v>205</v>
      </c>
      <c r="B95" s="105"/>
      <c r="C95" s="117"/>
      <c r="D95" s="104"/>
      <c r="E95" s="104"/>
      <c r="F95" s="104"/>
      <c r="G95" s="104"/>
      <c r="H95" s="104"/>
      <c r="I95" s="117"/>
      <c r="J95" s="110"/>
    </row>
    <row r="96" spans="1:10" ht="15.6" outlineLevel="1">
      <c r="A96" s="136" t="s">
        <v>206</v>
      </c>
      <c r="B96" s="97" t="s">
        <v>165</v>
      </c>
      <c r="C96" s="97">
        <v>2018</v>
      </c>
      <c r="D96" s="97">
        <v>2019</v>
      </c>
      <c r="E96" s="97">
        <v>2020</v>
      </c>
      <c r="F96" s="97">
        <v>2021</v>
      </c>
      <c r="G96" s="97">
        <v>2022</v>
      </c>
      <c r="H96" s="97">
        <v>2023</v>
      </c>
      <c r="I96" s="133" t="s">
        <v>167</v>
      </c>
      <c r="J96" s="110"/>
    </row>
    <row r="97" spans="1:10" s="14" customFormat="1" outlineLevel="1">
      <c r="A97" s="118" t="s">
        <v>168</v>
      </c>
      <c r="B97" s="102" t="s">
        <v>175</v>
      </c>
      <c r="C97" s="270">
        <f t="shared" ref="C97:H97" si="28">SUM(C98:C101)</f>
        <v>4624.59</v>
      </c>
      <c r="D97" s="270">
        <f t="shared" si="28"/>
        <v>4721.0547900000001</v>
      </c>
      <c r="E97" s="270">
        <f t="shared" si="28"/>
        <v>4856.46</v>
      </c>
      <c r="F97" s="270">
        <f t="shared" si="28"/>
        <v>4775.83</v>
      </c>
      <c r="G97" s="270">
        <f t="shared" si="28"/>
        <v>4909</v>
      </c>
      <c r="H97" s="270">
        <f t="shared" si="28"/>
        <v>4778.8999999999996</v>
      </c>
      <c r="I97" s="176">
        <v>3977.1469999999999</v>
      </c>
      <c r="J97" s="132"/>
    </row>
    <row r="98" spans="1:10" outlineLevel="1">
      <c r="A98" s="15" t="s">
        <v>171</v>
      </c>
      <c r="B98" s="105" t="s">
        <v>175</v>
      </c>
      <c r="C98" s="126">
        <v>583.29999999999995</v>
      </c>
      <c r="D98" s="126">
        <v>636.5</v>
      </c>
      <c r="E98" s="126">
        <v>655.6</v>
      </c>
      <c r="F98" s="126">
        <v>665.84</v>
      </c>
      <c r="G98" s="228">
        <v>690.9</v>
      </c>
      <c r="H98" s="228">
        <v>657.8</v>
      </c>
      <c r="I98" s="117"/>
      <c r="J98" s="110"/>
    </row>
    <row r="99" spans="1:10" outlineLevel="1">
      <c r="A99" s="15" t="s">
        <v>172</v>
      </c>
      <c r="B99" s="105" t="s">
        <v>175</v>
      </c>
      <c r="C99" s="126">
        <v>213.39</v>
      </c>
      <c r="D99" s="126">
        <v>208.7</v>
      </c>
      <c r="E99" s="126">
        <v>225.26</v>
      </c>
      <c r="F99" s="126">
        <v>237.99</v>
      </c>
      <c r="G99" s="228">
        <v>236.6</v>
      </c>
      <c r="H99" s="228">
        <v>232.7</v>
      </c>
      <c r="I99" s="117"/>
      <c r="J99" s="110"/>
    </row>
    <row r="100" spans="1:10" outlineLevel="1">
      <c r="A100" s="294" t="s">
        <v>173</v>
      </c>
      <c r="B100" s="105" t="s">
        <v>175</v>
      </c>
      <c r="C100" s="126">
        <v>153</v>
      </c>
      <c r="D100" s="126">
        <v>121.32478999999999</v>
      </c>
      <c r="E100" s="126">
        <v>155.69999999999999</v>
      </c>
      <c r="F100" s="126">
        <v>155.19999999999999</v>
      </c>
      <c r="G100" s="228">
        <v>191.5</v>
      </c>
      <c r="H100" s="228">
        <v>193.3</v>
      </c>
      <c r="I100" s="117"/>
      <c r="J100" s="110"/>
    </row>
    <row r="101" spans="1:10" outlineLevel="1">
      <c r="A101" s="15" t="s">
        <v>174</v>
      </c>
      <c r="B101" s="105" t="s">
        <v>175</v>
      </c>
      <c r="C101" s="126">
        <v>3674.9</v>
      </c>
      <c r="D101" s="126">
        <v>3754.53</v>
      </c>
      <c r="E101" s="126">
        <v>3819.9</v>
      </c>
      <c r="F101" s="126">
        <v>3716.8</v>
      </c>
      <c r="G101" s="228">
        <v>3790</v>
      </c>
      <c r="H101" s="228">
        <v>3695.1</v>
      </c>
      <c r="I101" s="117"/>
      <c r="J101" s="110"/>
    </row>
    <row r="102" spans="1:10" outlineLevel="1">
      <c r="A102" s="139"/>
      <c r="B102" s="105"/>
      <c r="C102" s="116"/>
      <c r="D102" s="116"/>
      <c r="E102" s="116"/>
      <c r="F102" s="116"/>
      <c r="G102" s="116"/>
      <c r="H102" s="116"/>
      <c r="I102" s="117"/>
      <c r="J102" s="110"/>
    </row>
    <row r="103" spans="1:10" ht="15.6" outlineLevel="1">
      <c r="A103" s="136" t="s">
        <v>354</v>
      </c>
      <c r="B103" s="97" t="s">
        <v>165</v>
      </c>
      <c r="C103" s="97">
        <v>2018</v>
      </c>
      <c r="D103" s="97">
        <v>2019</v>
      </c>
      <c r="E103" s="97">
        <v>2020</v>
      </c>
      <c r="F103" s="97">
        <v>2021</v>
      </c>
      <c r="G103" s="97">
        <v>2022</v>
      </c>
      <c r="H103" s="97">
        <v>2023</v>
      </c>
      <c r="I103" s="133" t="s">
        <v>167</v>
      </c>
      <c r="J103" s="110"/>
    </row>
    <row r="104" spans="1:10" s="14" customFormat="1" outlineLevel="1">
      <c r="A104" s="118" t="s">
        <v>168</v>
      </c>
      <c r="B104" s="102" t="s">
        <v>175</v>
      </c>
      <c r="C104" s="121">
        <f>SUM(C105:C108)</f>
        <v>924.11363000000006</v>
      </c>
      <c r="D104" s="121">
        <v>967</v>
      </c>
      <c r="E104" s="121">
        <f>SUM(E105:E108)</f>
        <v>978.26944000000003</v>
      </c>
      <c r="F104" s="121">
        <f>SUM(F105:F108)</f>
        <v>893.31621999999993</v>
      </c>
      <c r="G104" s="121">
        <f t="shared" ref="G104:H104" si="29">SUM(G105:G108)</f>
        <v>821.6</v>
      </c>
      <c r="H104" s="121">
        <f t="shared" si="29"/>
        <v>829.7</v>
      </c>
      <c r="I104" s="176">
        <v>794.726</v>
      </c>
      <c r="J104" s="132"/>
    </row>
    <row r="105" spans="1:10" outlineLevel="1">
      <c r="A105" s="15" t="s">
        <v>171</v>
      </c>
      <c r="B105" s="105" t="s">
        <v>175</v>
      </c>
      <c r="C105" s="116">
        <v>713.04258000000004</v>
      </c>
      <c r="D105" s="116">
        <v>730.92008999999996</v>
      </c>
      <c r="E105" s="116">
        <v>723.90587000000005</v>
      </c>
      <c r="F105" s="116">
        <v>622.54805999999996</v>
      </c>
      <c r="G105" s="127">
        <v>588.20000000000005</v>
      </c>
      <c r="H105" s="127">
        <v>577.20000000000005</v>
      </c>
      <c r="I105" s="117"/>
      <c r="J105" s="110"/>
    </row>
    <row r="106" spans="1:10" outlineLevel="1">
      <c r="A106" s="15" t="s">
        <v>172</v>
      </c>
      <c r="B106" s="105" t="s">
        <v>175</v>
      </c>
      <c r="C106" s="116">
        <v>52.206499999999998</v>
      </c>
      <c r="D106" s="116">
        <v>55.373339999999999</v>
      </c>
      <c r="E106" s="116">
        <v>51.075659999999999</v>
      </c>
      <c r="F106" s="116">
        <v>45.255310000000001</v>
      </c>
      <c r="G106" s="127">
        <v>51.9</v>
      </c>
      <c r="H106" s="127">
        <v>46</v>
      </c>
      <c r="I106" s="117"/>
      <c r="J106" s="110"/>
    </row>
    <row r="107" spans="1:10" outlineLevel="1">
      <c r="A107" s="294" t="s">
        <v>173</v>
      </c>
      <c r="B107" s="105" t="s">
        <v>175</v>
      </c>
      <c r="C107" s="116">
        <v>65.171970000000002</v>
      </c>
      <c r="D107" s="116">
        <v>62.83343</v>
      </c>
      <c r="E107" s="116">
        <v>65.956940000000003</v>
      </c>
      <c r="F107" s="116">
        <v>80.06841</v>
      </c>
      <c r="G107" s="127">
        <v>44.6</v>
      </c>
      <c r="H107" s="127">
        <v>17.8</v>
      </c>
      <c r="I107" s="117"/>
      <c r="J107" s="110"/>
    </row>
    <row r="108" spans="1:10" outlineLevel="1">
      <c r="A108" s="15" t="s">
        <v>174</v>
      </c>
      <c r="B108" s="105" t="s">
        <v>175</v>
      </c>
      <c r="C108" s="116">
        <v>93.692580000000007</v>
      </c>
      <c r="D108" s="116">
        <v>117.87092</v>
      </c>
      <c r="E108" s="116">
        <v>137.33097000000001</v>
      </c>
      <c r="F108" s="116">
        <v>145.44443999999999</v>
      </c>
      <c r="G108" s="127">
        <v>136.9</v>
      </c>
      <c r="H108" s="127">
        <v>188.7</v>
      </c>
      <c r="I108" s="117"/>
      <c r="J108" s="110"/>
    </row>
    <row r="109" spans="1:10" outlineLevel="1">
      <c r="A109" s="181"/>
      <c r="B109" s="105"/>
      <c r="C109" s="116"/>
      <c r="D109" s="116"/>
      <c r="E109" s="116"/>
      <c r="F109" s="117"/>
      <c r="G109" s="117"/>
      <c r="H109" s="117"/>
      <c r="I109" s="117"/>
      <c r="J109" s="110"/>
    </row>
    <row r="110" spans="1:10" ht="15.6" outlineLevel="1">
      <c r="A110" s="136" t="s">
        <v>355</v>
      </c>
      <c r="B110" s="97" t="s">
        <v>165</v>
      </c>
      <c r="C110" s="97">
        <v>2018</v>
      </c>
      <c r="D110" s="97">
        <v>2019</v>
      </c>
      <c r="E110" s="97">
        <v>2020</v>
      </c>
      <c r="F110" s="97">
        <v>2021</v>
      </c>
      <c r="G110" s="97">
        <v>2022</v>
      </c>
      <c r="H110" s="97">
        <v>2023</v>
      </c>
      <c r="I110" s="133" t="s">
        <v>167</v>
      </c>
      <c r="J110" s="110"/>
    </row>
    <row r="111" spans="1:10" outlineLevel="1">
      <c r="A111" s="118" t="s">
        <v>168</v>
      </c>
      <c r="B111" s="102" t="s">
        <v>175</v>
      </c>
      <c r="C111" s="222">
        <v>11413.8</v>
      </c>
      <c r="D111" s="270">
        <v>11576.5</v>
      </c>
      <c r="E111" s="222">
        <v>13286.855</v>
      </c>
      <c r="F111" s="222">
        <v>12110.7</v>
      </c>
      <c r="G111" s="222">
        <v>13264.8</v>
      </c>
      <c r="H111" s="222">
        <v>13602.069</v>
      </c>
      <c r="I111" s="176">
        <v>9815.8680000000004</v>
      </c>
      <c r="J111" s="110"/>
    </row>
    <row r="112" spans="1:10" outlineLevel="1">
      <c r="A112" s="139"/>
      <c r="B112" s="105"/>
      <c r="C112" s="117"/>
      <c r="D112" s="104"/>
      <c r="E112" s="104"/>
      <c r="F112" s="104"/>
      <c r="G112" s="104"/>
      <c r="H112" s="104"/>
      <c r="I112" s="117"/>
      <c r="J112" s="110"/>
    </row>
    <row r="113" spans="1:10" ht="15.6" outlineLevel="1">
      <c r="A113" s="136" t="s">
        <v>207</v>
      </c>
      <c r="B113" s="97" t="s">
        <v>165</v>
      </c>
      <c r="C113" s="97">
        <v>2018</v>
      </c>
      <c r="D113" s="97">
        <v>2019</v>
      </c>
      <c r="E113" s="97">
        <v>2020</v>
      </c>
      <c r="F113" s="97">
        <v>2021</v>
      </c>
      <c r="G113" s="97">
        <v>2022</v>
      </c>
      <c r="H113" s="97">
        <v>2023</v>
      </c>
      <c r="I113" s="133" t="s">
        <v>167</v>
      </c>
      <c r="J113" s="110"/>
    </row>
    <row r="114" spans="1:10" s="14" customFormat="1" outlineLevel="1">
      <c r="A114" s="118" t="s">
        <v>168</v>
      </c>
      <c r="B114" s="105" t="s">
        <v>177</v>
      </c>
      <c r="C114" s="270">
        <f t="shared" ref="C114:H114" si="30">1000*C97/C245</f>
        <v>150.46776493411292</v>
      </c>
      <c r="D114" s="270">
        <f t="shared" si="30"/>
        <v>145.26381242499812</v>
      </c>
      <c r="E114" s="270">
        <f t="shared" si="30"/>
        <v>143.5505896958411</v>
      </c>
      <c r="F114" s="270">
        <f t="shared" si="30"/>
        <v>135.49007284213647</v>
      </c>
      <c r="G114" s="270">
        <f t="shared" si="30"/>
        <v>133.14119636192643</v>
      </c>
      <c r="H114" s="270">
        <f t="shared" si="30"/>
        <v>128.53867944617534</v>
      </c>
      <c r="I114" s="176">
        <v>109.1</v>
      </c>
      <c r="J114" s="132"/>
    </row>
    <row r="115" spans="1:10" s="14" customFormat="1" outlineLevel="1">
      <c r="A115" s="118" t="s">
        <v>168</v>
      </c>
      <c r="B115" s="122" t="s">
        <v>208</v>
      </c>
      <c r="C115" s="270">
        <f t="shared" ref="C115:H115" si="31">C97/C248*1000</f>
        <v>1242.1676067687349</v>
      </c>
      <c r="D115" s="270">
        <f t="shared" si="31"/>
        <v>1231.6866136185756</v>
      </c>
      <c r="E115" s="270">
        <f t="shared" si="31"/>
        <v>1377.3284174702212</v>
      </c>
      <c r="F115" s="270">
        <f t="shared" si="31"/>
        <v>879.20287187039753</v>
      </c>
      <c r="G115" s="270">
        <f t="shared" si="31"/>
        <v>594.09415466537575</v>
      </c>
      <c r="H115" s="270">
        <f t="shared" si="31"/>
        <v>914.62200956937784</v>
      </c>
      <c r="I115" s="107"/>
      <c r="J115" s="132"/>
    </row>
    <row r="116" spans="1:10" outlineLevel="1">
      <c r="A116" s="15" t="s">
        <v>171</v>
      </c>
      <c r="B116" s="105" t="s">
        <v>177</v>
      </c>
      <c r="C116" s="126">
        <f t="shared" ref="C116:G119" si="32">C98/C241*1000</f>
        <v>53.056116250776959</v>
      </c>
      <c r="D116" s="126">
        <f t="shared" si="32"/>
        <v>54.719561067449256</v>
      </c>
      <c r="E116" s="126">
        <f t="shared" si="32"/>
        <v>56.327863218489568</v>
      </c>
      <c r="F116" s="126">
        <f t="shared" si="32"/>
        <v>56.742885831074986</v>
      </c>
      <c r="G116" s="127">
        <f t="shared" si="32"/>
        <v>57.720465915691015</v>
      </c>
      <c r="H116" s="127">
        <v>55.914066183392492</v>
      </c>
      <c r="I116" s="110"/>
      <c r="J116" s="110"/>
    </row>
    <row r="117" spans="1:10" outlineLevel="1">
      <c r="A117" s="15" t="s">
        <v>172</v>
      </c>
      <c r="B117" s="105" t="s">
        <v>177</v>
      </c>
      <c r="C117" s="126">
        <f t="shared" si="32"/>
        <v>38.420977306976276</v>
      </c>
      <c r="D117" s="126">
        <f t="shared" si="32"/>
        <v>35.072558603312913</v>
      </c>
      <c r="E117" s="126">
        <f t="shared" si="32"/>
        <v>36.909716532852691</v>
      </c>
      <c r="F117" s="126">
        <f t="shared" si="32"/>
        <v>39.39102798174337</v>
      </c>
      <c r="G117" s="127">
        <f t="shared" si="32"/>
        <v>41.539185099260159</v>
      </c>
      <c r="H117" s="127">
        <v>37.944469646544086</v>
      </c>
      <c r="I117" s="110"/>
      <c r="J117" s="110"/>
    </row>
    <row r="118" spans="1:10" outlineLevel="1">
      <c r="A118" s="294" t="s">
        <v>173</v>
      </c>
      <c r="B118" s="105" t="s">
        <v>177</v>
      </c>
      <c r="C118" s="126">
        <f t="shared" si="32"/>
        <v>234.54428866384109</v>
      </c>
      <c r="D118" s="126">
        <f t="shared" si="32"/>
        <v>197.36840157411515</v>
      </c>
      <c r="E118" s="126">
        <f t="shared" si="32"/>
        <v>250.72463768115938</v>
      </c>
      <c r="F118" s="126">
        <f t="shared" si="32"/>
        <v>135.01584645664428</v>
      </c>
      <c r="G118" s="127">
        <f t="shared" si="32"/>
        <v>71.804551734953534</v>
      </c>
      <c r="H118" s="127">
        <v>72.423498231258591</v>
      </c>
      <c r="I118" s="110"/>
      <c r="J118" s="110"/>
    </row>
    <row r="119" spans="1:10" outlineLevel="1">
      <c r="A119" s="15" t="s">
        <v>174</v>
      </c>
      <c r="B119" s="105" t="s">
        <v>177</v>
      </c>
      <c r="C119" s="126">
        <f t="shared" si="32"/>
        <v>271.52273809523598</v>
      </c>
      <c r="D119" s="126">
        <f t="shared" si="32"/>
        <v>262.50686759882501</v>
      </c>
      <c r="E119" s="126">
        <f t="shared" si="32"/>
        <v>246.95500387897596</v>
      </c>
      <c r="F119" s="126">
        <f t="shared" si="32"/>
        <v>227.7032408258286</v>
      </c>
      <c r="G119" s="127">
        <f t="shared" si="32"/>
        <v>229.16800580029692</v>
      </c>
      <c r="H119" s="127">
        <v>222.42833936392745</v>
      </c>
      <c r="I119" s="110"/>
      <c r="J119" s="110"/>
    </row>
    <row r="120" spans="1:10" outlineLevel="1">
      <c r="A120" s="181"/>
      <c r="B120" s="105"/>
      <c r="C120" s="116"/>
      <c r="D120" s="116"/>
      <c r="E120" s="116"/>
      <c r="F120" s="116"/>
      <c r="G120" s="116"/>
      <c r="H120" s="116"/>
      <c r="I120" s="110"/>
      <c r="J120" s="110"/>
    </row>
    <row r="121" spans="1:10" outlineLevel="1">
      <c r="A121" s="136" t="s">
        <v>209</v>
      </c>
      <c r="B121" s="97" t="s">
        <v>165</v>
      </c>
      <c r="C121" s="97">
        <v>2018</v>
      </c>
      <c r="D121" s="97">
        <v>2019</v>
      </c>
      <c r="E121" s="97">
        <v>2020</v>
      </c>
      <c r="F121" s="97">
        <v>2021</v>
      </c>
      <c r="G121" s="97">
        <v>2022</v>
      </c>
      <c r="H121" s="97">
        <v>2023</v>
      </c>
      <c r="I121" s="110"/>
      <c r="J121" s="110"/>
    </row>
    <row r="122" spans="1:10" outlineLevel="1">
      <c r="A122" s="75" t="s">
        <v>210</v>
      </c>
      <c r="B122" s="105" t="s">
        <v>177</v>
      </c>
      <c r="C122" s="223">
        <f>C104/C245*1000</f>
        <v>30.067381638426284</v>
      </c>
      <c r="D122" s="223">
        <f>D104/D245*1000</f>
        <v>29.753966616213148</v>
      </c>
      <c r="E122" s="223">
        <f>E104/E245*1000</f>
        <v>28.916361916585384</v>
      </c>
      <c r="F122" s="223">
        <f>F104/F245*1000</f>
        <v>25.343339214097231</v>
      </c>
      <c r="G122" s="152">
        <f>G104/G245*1000</f>
        <v>22.283317769598444</v>
      </c>
      <c r="H122" s="152">
        <f t="shared" ref="H122" si="33">H104/H245*1000</f>
        <v>22.31654613749852</v>
      </c>
      <c r="I122" s="110"/>
      <c r="J122" s="110"/>
    </row>
    <row r="123" spans="1:10" outlineLevel="1">
      <c r="A123" s="75" t="s">
        <v>211</v>
      </c>
      <c r="B123" s="105" t="s">
        <v>177</v>
      </c>
      <c r="C123" s="152">
        <f>C111/C239*1000</f>
        <v>371.3645913270102</v>
      </c>
      <c r="D123" s="269">
        <f>D111/D239*1000</f>
        <v>356.2014344505767</v>
      </c>
      <c r="E123" s="152">
        <f>E111/E239*1000</f>
        <v>392.74221135694603</v>
      </c>
      <c r="F123" s="152">
        <f>F111/F239*1000</f>
        <v>343.57750854596162</v>
      </c>
      <c r="G123" s="152">
        <f>G111/G239*1000</f>
        <v>359.76600967644765</v>
      </c>
      <c r="H123" s="152">
        <f t="shared" ref="H123" si="34">H111/H239*1000</f>
        <v>365.850869807241</v>
      </c>
      <c r="I123" s="110"/>
      <c r="J123" s="110"/>
    </row>
    <row r="124" spans="1:10" outlineLevel="1">
      <c r="A124" s="75"/>
      <c r="B124" s="105"/>
      <c r="C124" s="123"/>
      <c r="D124" s="123"/>
      <c r="E124" s="123"/>
      <c r="F124" s="123"/>
      <c r="G124" s="123"/>
      <c r="H124" s="123"/>
      <c r="I124" s="110"/>
      <c r="J124" s="110"/>
    </row>
    <row r="125" spans="1:10" outlineLevel="1">
      <c r="A125" s="136" t="s">
        <v>360</v>
      </c>
      <c r="B125" s="97" t="s">
        <v>165</v>
      </c>
      <c r="C125" s="97">
        <v>2018</v>
      </c>
      <c r="D125" s="97">
        <v>2019</v>
      </c>
      <c r="E125" s="97">
        <v>2020</v>
      </c>
      <c r="F125" s="97">
        <v>2021</v>
      </c>
      <c r="G125" s="97">
        <v>2022</v>
      </c>
      <c r="H125" s="97">
        <v>2023</v>
      </c>
      <c r="I125" s="110"/>
      <c r="J125" s="110"/>
    </row>
    <row r="126" spans="1:10" s="14" customFormat="1" outlineLevel="1">
      <c r="A126" s="141" t="s">
        <v>204</v>
      </c>
      <c r="B126" s="102" t="s">
        <v>213</v>
      </c>
      <c r="C126" s="202">
        <f>C131+C130+C129+C128</f>
        <v>2165.5631020000001</v>
      </c>
      <c r="D126" s="202">
        <f>D131+D130+D129+D128</f>
        <v>2234.5695799999999</v>
      </c>
      <c r="E126" s="202">
        <f>E131+E130+E129+E128</f>
        <v>2300.7710419999989</v>
      </c>
      <c r="F126" s="202">
        <f>F131+F130+F129+F128</f>
        <v>2326.6327970000002</v>
      </c>
      <c r="G126" s="202">
        <f t="shared" ref="G126:H126" si="35">G131+G130+G129+G128</f>
        <v>2303.2564419999999</v>
      </c>
      <c r="H126" s="202">
        <f t="shared" si="35"/>
        <v>2396.247445</v>
      </c>
      <c r="I126" s="132"/>
    </row>
    <row r="127" spans="1:10" s="14" customFormat="1" outlineLevel="1">
      <c r="A127" s="15" t="s">
        <v>212</v>
      </c>
      <c r="B127" s="105" t="s">
        <v>213</v>
      </c>
      <c r="C127" s="215">
        <v>0</v>
      </c>
      <c r="D127" s="215">
        <v>0</v>
      </c>
      <c r="E127" s="215">
        <v>0</v>
      </c>
      <c r="F127" s="215">
        <v>299</v>
      </c>
      <c r="G127" s="215">
        <v>300</v>
      </c>
      <c r="H127" s="215">
        <v>300</v>
      </c>
      <c r="I127" s="132"/>
    </row>
    <row r="128" spans="1:10" outlineLevel="1">
      <c r="A128" s="15" t="s">
        <v>171</v>
      </c>
      <c r="B128" s="105" t="s">
        <v>213</v>
      </c>
      <c r="C128" s="204">
        <f>1648633413/1000000</f>
        <v>1648.633413</v>
      </c>
      <c r="D128" s="204">
        <f>1651740756/1000000</f>
        <v>1651.7407559999999</v>
      </c>
      <c r="E128" s="204">
        <v>1676.09</v>
      </c>
      <c r="F128" s="204">
        <v>1677.68893</v>
      </c>
      <c r="G128" s="204">
        <v>1651.6851180000001</v>
      </c>
      <c r="H128" s="204">
        <v>1642.4861519999999</v>
      </c>
      <c r="I128" s="110"/>
    </row>
    <row r="129" spans="1:11" outlineLevel="1">
      <c r="A129" s="15" t="s">
        <v>172</v>
      </c>
      <c r="B129" s="105" t="s">
        <v>213</v>
      </c>
      <c r="C129" s="204">
        <v>142.79676900000001</v>
      </c>
      <c r="D129" s="204">
        <v>148.05705399999999</v>
      </c>
      <c r="E129" s="204">
        <v>136.56594000000001</v>
      </c>
      <c r="F129" s="204">
        <v>121.003501</v>
      </c>
      <c r="G129" s="204">
        <v>149.10456300000001</v>
      </c>
      <c r="H129" s="204">
        <v>140.78196700000001</v>
      </c>
      <c r="I129" s="110"/>
    </row>
    <row r="130" spans="1:11" outlineLevel="1">
      <c r="A130" s="294" t="s">
        <v>173</v>
      </c>
      <c r="B130" s="105" t="s">
        <v>213</v>
      </c>
      <c r="C130" s="204">
        <v>117.862185</v>
      </c>
      <c r="D130" s="204">
        <v>119.608889</v>
      </c>
      <c r="E130" s="204">
        <v>120.92</v>
      </c>
      <c r="F130" s="204">
        <v>139.05149</v>
      </c>
      <c r="G130" s="204">
        <v>108.990488</v>
      </c>
      <c r="H130" s="204">
        <v>34.74</v>
      </c>
      <c r="I130" s="110"/>
    </row>
    <row r="131" spans="1:11" outlineLevel="1">
      <c r="A131" s="15" t="s">
        <v>174</v>
      </c>
      <c r="B131" s="105" t="s">
        <v>213</v>
      </c>
      <c r="C131" s="204">
        <v>256.270735</v>
      </c>
      <c r="D131" s="204">
        <v>315.16288100000003</v>
      </c>
      <c r="E131" s="204">
        <v>367.195101999999</v>
      </c>
      <c r="F131" s="204">
        <v>388.88887599999998</v>
      </c>
      <c r="G131" s="204">
        <v>393.47627299999999</v>
      </c>
      <c r="H131" s="204">
        <v>578.23932600000001</v>
      </c>
      <c r="I131" s="110"/>
    </row>
    <row r="132" spans="1:11" outlineLevel="1">
      <c r="A132" s="182"/>
      <c r="B132" s="105"/>
      <c r="C132" s="125"/>
      <c r="D132" s="125"/>
      <c r="E132" s="125"/>
      <c r="F132" s="125"/>
      <c r="G132" s="125"/>
      <c r="H132" s="125"/>
      <c r="I132" s="110"/>
    </row>
    <row r="133" spans="1:11" outlineLevel="1">
      <c r="A133" s="136" t="s">
        <v>214</v>
      </c>
      <c r="B133" s="97" t="s">
        <v>165</v>
      </c>
      <c r="C133" s="97">
        <v>2018</v>
      </c>
      <c r="D133" s="97">
        <v>2019</v>
      </c>
      <c r="E133" s="97">
        <v>2020</v>
      </c>
      <c r="F133" s="97">
        <v>2021</v>
      </c>
      <c r="G133" s="97">
        <v>2022</v>
      </c>
      <c r="H133" s="97">
        <v>2023</v>
      </c>
      <c r="I133" s="110"/>
    </row>
    <row r="134" spans="1:11" outlineLevel="1">
      <c r="A134" s="266" t="s">
        <v>204</v>
      </c>
      <c r="B134" s="102" t="s">
        <v>213</v>
      </c>
      <c r="C134" s="267">
        <f t="shared" ref="C134:H134" si="36">SUM(C135:C138)</f>
        <v>1485.002972</v>
      </c>
      <c r="D134" s="267">
        <f t="shared" si="36"/>
        <v>1500.1091999999999</v>
      </c>
      <c r="E134" s="267">
        <f t="shared" si="36"/>
        <v>1521.7800000000002</v>
      </c>
      <c r="F134" s="267">
        <f t="shared" si="36"/>
        <v>1572.6200000000001</v>
      </c>
      <c r="G134" s="267">
        <f t="shared" si="36"/>
        <v>1722.5447650000001</v>
      </c>
      <c r="H134" s="267">
        <f t="shared" si="36"/>
        <v>1660.3573249999999</v>
      </c>
      <c r="I134" s="110"/>
    </row>
    <row r="135" spans="1:11" outlineLevel="1">
      <c r="A135" s="15" t="s">
        <v>171</v>
      </c>
      <c r="B135" s="105" t="s">
        <v>213</v>
      </c>
      <c r="C135" s="268">
        <v>0</v>
      </c>
      <c r="D135" s="268">
        <v>0</v>
      </c>
      <c r="E135" s="268">
        <v>0</v>
      </c>
      <c r="F135" s="268">
        <v>0</v>
      </c>
      <c r="G135" s="268">
        <v>0</v>
      </c>
      <c r="H135" s="268">
        <v>0</v>
      </c>
      <c r="I135" s="110"/>
    </row>
    <row r="136" spans="1:11" outlineLevel="1">
      <c r="A136" s="15" t="s">
        <v>172</v>
      </c>
      <c r="B136" s="105" t="s">
        <v>213</v>
      </c>
      <c r="C136" s="268">
        <v>321.639972</v>
      </c>
      <c r="D136" s="268">
        <v>340.74419999999998</v>
      </c>
      <c r="E136" s="268">
        <v>355.1</v>
      </c>
      <c r="F136" s="268">
        <v>374.47</v>
      </c>
      <c r="G136" s="268">
        <v>340.83048000000002</v>
      </c>
      <c r="H136" s="268">
        <v>384.530418</v>
      </c>
      <c r="I136" s="110"/>
    </row>
    <row r="137" spans="1:11" outlineLevel="1">
      <c r="A137" s="294" t="s">
        <v>173</v>
      </c>
      <c r="B137" s="105" t="s">
        <v>213</v>
      </c>
      <c r="C137" s="268">
        <v>0</v>
      </c>
      <c r="D137" s="268">
        <v>0</v>
      </c>
      <c r="E137" s="268">
        <v>0</v>
      </c>
      <c r="F137" s="268">
        <v>28.94</v>
      </c>
      <c r="G137" s="268">
        <v>184.88528500000001</v>
      </c>
      <c r="H137" s="268">
        <v>251.85990699999999</v>
      </c>
      <c r="I137" s="110"/>
    </row>
    <row r="138" spans="1:11" outlineLevel="1">
      <c r="A138" s="15" t="s">
        <v>174</v>
      </c>
      <c r="B138" s="105" t="s">
        <v>213</v>
      </c>
      <c r="C138" s="268">
        <v>1163.3630000000001</v>
      </c>
      <c r="D138" s="268">
        <v>1159.365</v>
      </c>
      <c r="E138" s="268">
        <v>1166.68</v>
      </c>
      <c r="F138" s="268">
        <v>1169.21</v>
      </c>
      <c r="G138" s="268">
        <v>1196.829</v>
      </c>
      <c r="H138" s="268">
        <v>1023.967</v>
      </c>
      <c r="I138" s="110"/>
      <c r="J138" s="110"/>
    </row>
    <row r="139" spans="1:11" outlineLevel="1">
      <c r="A139" s="199"/>
      <c r="B139" s="200"/>
      <c r="C139" s="201"/>
      <c r="D139" s="201"/>
      <c r="E139" s="201"/>
      <c r="F139" s="201"/>
      <c r="G139" s="201"/>
      <c r="H139" s="201"/>
      <c r="I139" s="110"/>
      <c r="J139" s="110"/>
    </row>
    <row r="140" spans="1:11" outlineLevel="1">
      <c r="A140" s="136" t="s">
        <v>359</v>
      </c>
      <c r="B140" s="97" t="s">
        <v>165</v>
      </c>
      <c r="C140" s="97">
        <v>2018</v>
      </c>
      <c r="D140" s="97">
        <v>2019</v>
      </c>
      <c r="E140" s="97">
        <v>2020</v>
      </c>
      <c r="F140" s="97">
        <v>2021</v>
      </c>
      <c r="G140" s="97">
        <v>2022</v>
      </c>
      <c r="H140" s="97">
        <v>2023</v>
      </c>
      <c r="I140" s="110"/>
      <c r="J140" s="110"/>
    </row>
    <row r="141" spans="1:11" s="14" customFormat="1" outlineLevel="1">
      <c r="A141" s="266" t="s">
        <v>204</v>
      </c>
      <c r="B141" s="102" t="s">
        <v>215</v>
      </c>
      <c r="C141" s="296">
        <f t="shared" ref="C141:H141" si="37">C126/C245</f>
        <v>7.0459746654670877E-2</v>
      </c>
      <c r="D141" s="296">
        <f t="shared" si="37"/>
        <v>6.8756265444597148E-2</v>
      </c>
      <c r="E141" s="296">
        <f t="shared" si="37"/>
        <v>6.8007775176613133E-2</v>
      </c>
      <c r="F141" s="296">
        <f t="shared" si="37"/>
        <v>6.6006463199576565E-2</v>
      </c>
      <c r="G141" s="296">
        <f t="shared" si="37"/>
        <v>6.2468592017965778E-2</v>
      </c>
      <c r="H141" s="296">
        <f t="shared" si="37"/>
        <v>6.4452171463427077E-2</v>
      </c>
      <c r="I141" s="195"/>
      <c r="J141" s="195"/>
      <c r="K141" s="195"/>
    </row>
    <row r="142" spans="1:11" outlineLevel="1">
      <c r="A142" s="15" t="s">
        <v>171</v>
      </c>
      <c r="B142" s="105" t="s">
        <v>215</v>
      </c>
      <c r="C142" s="214">
        <f t="shared" ref="C142:G142" si="38">C128/C241</f>
        <v>0.14995728787080953</v>
      </c>
      <c r="D142" s="214">
        <f t="shared" si="38"/>
        <v>0.14199926027578444</v>
      </c>
      <c r="E142" s="214">
        <f t="shared" si="38"/>
        <v>0.14400635793453045</v>
      </c>
      <c r="F142" s="214">
        <f t="shared" si="38"/>
        <v>0.14297265321255609</v>
      </c>
      <c r="G142" s="214">
        <f t="shared" si="38"/>
        <v>0.1379881814401116</v>
      </c>
      <c r="H142" s="214">
        <f>H128/H241</f>
        <v>0.13961398511437165</v>
      </c>
      <c r="I142" s="110"/>
      <c r="J142" s="110"/>
    </row>
    <row r="143" spans="1:11" outlineLevel="1">
      <c r="A143" s="15" t="s">
        <v>172</v>
      </c>
      <c r="B143" s="105" t="s">
        <v>215</v>
      </c>
      <c r="C143" s="214">
        <f t="shared" ref="C143:G143" si="39">C129/C242</f>
        <v>2.5710630400949123E-2</v>
      </c>
      <c r="D143" s="214">
        <f t="shared" si="39"/>
        <v>2.4881359382122013E-2</v>
      </c>
      <c r="E143" s="214">
        <f t="shared" si="39"/>
        <v>2.2376854006226448E-2</v>
      </c>
      <c r="F143" s="214">
        <f t="shared" si="39"/>
        <v>2.0027951988654615E-2</v>
      </c>
      <c r="G143" s="214">
        <f t="shared" si="39"/>
        <v>2.6177861545229494E-2</v>
      </c>
      <c r="H143" s="214">
        <f>H129/H242</f>
        <v>2.2956154162493646E-2</v>
      </c>
      <c r="I143" s="110"/>
      <c r="J143" s="110"/>
    </row>
    <row r="144" spans="1:11" outlineLevel="1">
      <c r="A144" s="294" t="s">
        <v>173</v>
      </c>
      <c r="B144" s="105" t="s">
        <v>215</v>
      </c>
      <c r="C144" s="214">
        <f t="shared" ref="C144:G144" si="40">C130/C243</f>
        <v>0.18067910026922249</v>
      </c>
      <c r="D144" s="214">
        <f t="shared" si="40"/>
        <v>0.19457701295824015</v>
      </c>
      <c r="E144" s="214">
        <f t="shared" si="40"/>
        <v>0.19471819645732691</v>
      </c>
      <c r="F144" s="214">
        <f t="shared" si="40"/>
        <v>0.12096749113020365</v>
      </c>
      <c r="G144" s="214">
        <f t="shared" si="40"/>
        <v>4.0866909317043516E-2</v>
      </c>
      <c r="H144" s="214">
        <f>H130/H243</f>
        <v>1.3015997561065303E-2</v>
      </c>
      <c r="I144" s="110"/>
      <c r="J144" s="110"/>
    </row>
    <row r="145" spans="1:11" outlineLevel="1">
      <c r="A145" s="15" t="s">
        <v>174</v>
      </c>
      <c r="B145" s="105" t="s">
        <v>215</v>
      </c>
      <c r="C145" s="214">
        <f t="shared" ref="C145:G145" si="41">C131/C244</f>
        <v>1.8934755139154432E-2</v>
      </c>
      <c r="D145" s="214">
        <f t="shared" si="41"/>
        <v>2.2035360131556079E-2</v>
      </c>
      <c r="E145" s="214">
        <f t="shared" si="41"/>
        <v>2.3739016162399727E-2</v>
      </c>
      <c r="F145" s="214">
        <f t="shared" si="41"/>
        <v>2.3824595723825275E-2</v>
      </c>
      <c r="G145" s="214">
        <f t="shared" si="41"/>
        <v>2.379213002985309E-2</v>
      </c>
      <c r="H145" s="214">
        <f>H131/H244</f>
        <v>3.4807397103487507E-2</v>
      </c>
      <c r="I145" s="110"/>
      <c r="J145" s="110"/>
    </row>
    <row r="146" spans="1:11" outlineLevel="1">
      <c r="A146" s="135"/>
      <c r="B146" s="135"/>
      <c r="C146" s="135"/>
      <c r="D146" s="135"/>
      <c r="E146" s="135"/>
      <c r="F146" s="135"/>
      <c r="G146" s="135"/>
      <c r="H146" s="135"/>
      <c r="I146" s="110"/>
      <c r="J146" s="110"/>
    </row>
    <row r="147" spans="1:11" outlineLevel="1">
      <c r="A147" s="136" t="s">
        <v>216</v>
      </c>
      <c r="B147" s="97" t="s">
        <v>165</v>
      </c>
      <c r="C147" s="97">
        <v>2018</v>
      </c>
      <c r="D147" s="97">
        <v>2019</v>
      </c>
      <c r="E147" s="97">
        <v>2020</v>
      </c>
      <c r="F147" s="97">
        <v>2021</v>
      </c>
      <c r="G147" s="97">
        <v>2022</v>
      </c>
      <c r="H147" s="97">
        <v>2023</v>
      </c>
      <c r="I147" s="110"/>
      <c r="J147" s="110"/>
    </row>
    <row r="148" spans="1:11" s="14" customFormat="1" outlineLevel="1">
      <c r="A148" s="266" t="s">
        <v>204</v>
      </c>
      <c r="B148" s="102" t="s">
        <v>0</v>
      </c>
      <c r="C148" s="205">
        <v>0.40424232068334631</v>
      </c>
      <c r="D148" s="205">
        <v>0.40167007615110267</v>
      </c>
      <c r="E148" s="205">
        <v>0.39766792241417676</v>
      </c>
      <c r="F148" s="205">
        <v>0.40300000000000002</v>
      </c>
      <c r="G148" s="216">
        <v>0.42899999999999999</v>
      </c>
      <c r="H148" s="216">
        <v>0.42170000000000002</v>
      </c>
      <c r="I148" s="196"/>
      <c r="J148" s="196"/>
      <c r="K148" s="196"/>
    </row>
    <row r="149" spans="1:11" outlineLevel="1">
      <c r="A149" s="15" t="s">
        <v>171</v>
      </c>
      <c r="B149" s="105" t="s">
        <v>0</v>
      </c>
      <c r="C149" s="206">
        <v>0</v>
      </c>
      <c r="D149" s="206">
        <v>0</v>
      </c>
      <c r="E149" s="206">
        <v>0</v>
      </c>
      <c r="F149" s="206">
        <v>0</v>
      </c>
      <c r="G149" s="217">
        <v>0</v>
      </c>
      <c r="H149" s="217">
        <v>0</v>
      </c>
      <c r="I149" s="110"/>
      <c r="J149" s="110"/>
    </row>
    <row r="150" spans="1:11" outlineLevel="1">
      <c r="A150" s="15" t="s">
        <v>172</v>
      </c>
      <c r="B150" s="105" t="s">
        <v>0</v>
      </c>
      <c r="C150" s="206">
        <v>0.69253774218521613</v>
      </c>
      <c r="D150" s="206">
        <v>0.69710351882160382</v>
      </c>
      <c r="E150" s="206">
        <v>0.72223239164480246</v>
      </c>
      <c r="F150" s="206">
        <v>0.76</v>
      </c>
      <c r="G150" s="217">
        <v>0.69566462915778815</v>
      </c>
      <c r="H150" s="217">
        <v>0.73199999999999998</v>
      </c>
      <c r="I150" s="110"/>
      <c r="J150" s="110"/>
    </row>
    <row r="151" spans="1:11" outlineLevel="1">
      <c r="A151" s="294" t="s">
        <v>173</v>
      </c>
      <c r="B151" s="105" t="s">
        <v>0</v>
      </c>
      <c r="C151" s="206">
        <v>0</v>
      </c>
      <c r="D151" s="206">
        <v>0</v>
      </c>
      <c r="E151" s="206">
        <v>0</v>
      </c>
      <c r="F151" s="206">
        <v>0.17</v>
      </c>
      <c r="G151" s="217">
        <v>0.65576110165283397</v>
      </c>
      <c r="H151" s="217">
        <v>0.87880000000000003</v>
      </c>
      <c r="I151" s="110"/>
      <c r="J151" s="110"/>
    </row>
    <row r="152" spans="1:11" outlineLevel="1">
      <c r="A152" s="15" t="s">
        <v>174</v>
      </c>
      <c r="B152" s="105" t="s">
        <v>0</v>
      </c>
      <c r="C152" s="206">
        <v>0.81948108960653865</v>
      </c>
      <c r="D152" s="206">
        <v>0.7862607068014893</v>
      </c>
      <c r="E152" s="206">
        <v>0.76060708790778941</v>
      </c>
      <c r="F152" s="206">
        <v>0.75</v>
      </c>
      <c r="G152" s="217">
        <v>0.75257814981790605</v>
      </c>
      <c r="H152" s="217">
        <v>0.50409999999999999</v>
      </c>
      <c r="I152" s="110"/>
      <c r="J152" s="110"/>
    </row>
    <row r="153" spans="1:11" outlineLevel="1">
      <c r="A153" s="110"/>
      <c r="B153" s="110"/>
      <c r="C153" s="110"/>
      <c r="D153" s="110"/>
      <c r="E153" s="110"/>
      <c r="F153" s="110"/>
      <c r="G153" s="110"/>
      <c r="H153" s="110"/>
      <c r="I153" s="110"/>
      <c r="J153" s="110"/>
    </row>
    <row r="154" spans="1:11" outlineLevel="1">
      <c r="A154" s="136" t="s">
        <v>217</v>
      </c>
      <c r="B154" s="97" t="s">
        <v>165</v>
      </c>
      <c r="C154" s="97">
        <v>2018</v>
      </c>
      <c r="D154" s="97" t="s">
        <v>8</v>
      </c>
      <c r="E154" s="97">
        <v>2020</v>
      </c>
      <c r="F154" s="97">
        <v>2021</v>
      </c>
      <c r="G154" s="97">
        <v>2022</v>
      </c>
      <c r="H154" s="97">
        <v>2023</v>
      </c>
      <c r="I154" s="110"/>
      <c r="J154" s="110"/>
    </row>
    <row r="155" spans="1:11" s="14" customFormat="1" outlineLevel="1">
      <c r="A155" s="141" t="s">
        <v>219</v>
      </c>
      <c r="B155" s="102" t="s">
        <v>222</v>
      </c>
      <c r="C155" s="202">
        <f>SUM(C157:C160)</f>
        <v>7064.2917900000002</v>
      </c>
      <c r="D155" s="202">
        <f>SUM(D157:D160)</f>
        <v>7466.5519382900002</v>
      </c>
      <c r="E155" s="202">
        <f>SUM(E157:E160)</f>
        <v>8264.9239379999999</v>
      </c>
      <c r="F155" s="202">
        <f>SUM(F157:F160)</f>
        <v>8815.8060289999994</v>
      </c>
      <c r="G155" s="202">
        <f t="shared" ref="G155:H155" si="42">SUM(G157:G160)</f>
        <v>9088.282779000001</v>
      </c>
      <c r="H155" s="202">
        <f t="shared" si="42"/>
        <v>9548.4319439999999</v>
      </c>
      <c r="I155" s="132"/>
      <c r="J155" s="132"/>
    </row>
    <row r="156" spans="1:11" s="14" customFormat="1" outlineLevel="1">
      <c r="A156" s="137" t="s">
        <v>218</v>
      </c>
      <c r="B156" s="102" t="s">
        <v>222</v>
      </c>
      <c r="C156" s="202">
        <v>6854.2315200000003</v>
      </c>
      <c r="D156" s="202">
        <v>7215.40859</v>
      </c>
      <c r="E156" s="202">
        <v>8091.1630000000005</v>
      </c>
      <c r="F156" s="202">
        <v>8538.8140000000003</v>
      </c>
      <c r="G156" s="202">
        <v>8923.7037899999996</v>
      </c>
      <c r="H156" s="202">
        <v>9229.8700000000008</v>
      </c>
      <c r="I156" s="132"/>
      <c r="J156" s="132"/>
    </row>
    <row r="157" spans="1:11" outlineLevel="1">
      <c r="A157" s="15" t="s">
        <v>171</v>
      </c>
      <c r="B157" s="105" t="s">
        <v>222</v>
      </c>
      <c r="C157" s="203">
        <v>277.32026999999994</v>
      </c>
      <c r="D157" s="203">
        <v>297.29835029000003</v>
      </c>
      <c r="E157" s="203">
        <v>231.41535999999996</v>
      </c>
      <c r="F157" s="203">
        <v>257.83</v>
      </c>
      <c r="G157" s="203">
        <v>280.39000000000004</v>
      </c>
      <c r="H157" s="203">
        <v>363.42</v>
      </c>
      <c r="I157" s="110"/>
      <c r="J157" s="110"/>
    </row>
    <row r="158" spans="1:11" outlineLevel="1">
      <c r="A158" s="15" t="s">
        <v>172</v>
      </c>
      <c r="B158" s="105" t="s">
        <v>222</v>
      </c>
      <c r="C158" s="203">
        <v>2222.982</v>
      </c>
      <c r="D158" s="203">
        <v>2440.4580000000001</v>
      </c>
      <c r="E158" s="203">
        <v>2493.2635779999996</v>
      </c>
      <c r="F158" s="203">
        <v>2493.261</v>
      </c>
      <c r="G158" s="203">
        <v>2311.7220000000002</v>
      </c>
      <c r="H158" s="203">
        <v>2435.1979999999999</v>
      </c>
      <c r="I158" s="110"/>
      <c r="J158" s="110"/>
    </row>
    <row r="159" spans="1:11" outlineLevel="1">
      <c r="A159" s="294" t="s">
        <v>173</v>
      </c>
      <c r="B159" s="105" t="s">
        <v>222</v>
      </c>
      <c r="C159" s="203">
        <v>148.15571999999997</v>
      </c>
      <c r="D159" s="203">
        <v>139.8682</v>
      </c>
      <c r="E159" s="203">
        <v>156.05399999999997</v>
      </c>
      <c r="F159" s="203">
        <v>321.47723999999994</v>
      </c>
      <c r="G159" s="203">
        <v>806.69959000000006</v>
      </c>
      <c r="H159" s="203">
        <v>931.03516999999999</v>
      </c>
      <c r="I159" s="110"/>
      <c r="J159" s="110"/>
    </row>
    <row r="160" spans="1:11" outlineLevel="1">
      <c r="A160" s="15" t="s">
        <v>174</v>
      </c>
      <c r="B160" s="105" t="s">
        <v>222</v>
      </c>
      <c r="C160" s="203">
        <v>4415.8338000000003</v>
      </c>
      <c r="D160" s="203">
        <v>4588.9273880000001</v>
      </c>
      <c r="E160" s="203">
        <v>5384.1910000000007</v>
      </c>
      <c r="F160" s="203">
        <v>5743.2377889999998</v>
      </c>
      <c r="G160" s="203">
        <v>5689.4711890000008</v>
      </c>
      <c r="H160" s="203">
        <v>5818.7787740000003</v>
      </c>
      <c r="I160" s="110"/>
      <c r="J160" s="110"/>
    </row>
    <row r="161" spans="1:10" outlineLevel="1">
      <c r="A161" s="182"/>
      <c r="B161" s="105"/>
      <c r="C161" s="116"/>
      <c r="D161" s="116"/>
      <c r="E161" s="126"/>
      <c r="F161" s="126"/>
      <c r="G161" s="110"/>
      <c r="H161" s="110"/>
      <c r="I161" s="110"/>
      <c r="J161" s="110"/>
    </row>
    <row r="162" spans="1:10" outlineLevel="1">
      <c r="A162" s="136" t="s">
        <v>220</v>
      </c>
      <c r="B162" s="97" t="s">
        <v>165</v>
      </c>
      <c r="C162" s="97">
        <v>2018</v>
      </c>
      <c r="D162" s="97">
        <v>2019</v>
      </c>
      <c r="E162" s="97">
        <v>2020</v>
      </c>
      <c r="F162" s="97">
        <v>2021</v>
      </c>
      <c r="G162" s="97">
        <v>2022</v>
      </c>
      <c r="H162" s="97">
        <v>2023</v>
      </c>
      <c r="I162" s="110"/>
      <c r="J162" s="110"/>
    </row>
    <row r="163" spans="1:10" outlineLevel="1">
      <c r="A163" s="197" t="s">
        <v>204</v>
      </c>
      <c r="B163" s="102" t="s">
        <v>181</v>
      </c>
      <c r="C163" s="124">
        <f>SUM(C164:C167)</f>
        <v>2667.4695290000004</v>
      </c>
      <c r="D163" s="124">
        <f>SUM(D164:D167)</f>
        <v>2704.2416549999998</v>
      </c>
      <c r="E163" s="124">
        <f>SUM(E164:E167)</f>
        <v>2699.8847770000002</v>
      </c>
      <c r="F163" s="124">
        <f>SUM(F164:F167)</f>
        <v>2656.2222179999999</v>
      </c>
      <c r="G163" s="124">
        <f t="shared" ref="G163:H163" si="43">SUM(G164:G167)</f>
        <v>2739.785543</v>
      </c>
      <c r="H163" s="124">
        <f t="shared" si="43"/>
        <v>2715.0492529999997</v>
      </c>
      <c r="I163" s="110"/>
      <c r="J163" s="110"/>
    </row>
    <row r="164" spans="1:10" outlineLevel="1">
      <c r="A164" s="15" t="s">
        <v>171</v>
      </c>
      <c r="B164" s="105" t="s">
        <v>181</v>
      </c>
      <c r="C164" s="203">
        <v>0</v>
      </c>
      <c r="D164" s="203">
        <v>0</v>
      </c>
      <c r="E164" s="203">
        <v>0</v>
      </c>
      <c r="F164" s="203">
        <v>0</v>
      </c>
      <c r="G164" s="203">
        <v>0</v>
      </c>
      <c r="H164" s="203">
        <v>0</v>
      </c>
      <c r="I164" s="110"/>
      <c r="J164" s="209"/>
    </row>
    <row r="165" spans="1:10" outlineLevel="1">
      <c r="A165" s="15" t="s">
        <v>172</v>
      </c>
      <c r="B165" s="105" t="s">
        <v>181</v>
      </c>
      <c r="C165" s="203">
        <v>87.724661999999995</v>
      </c>
      <c r="D165" s="203">
        <v>81.630017000000009</v>
      </c>
      <c r="E165" s="203">
        <v>88.889233000000004</v>
      </c>
      <c r="F165" s="203">
        <v>95.823525000000004</v>
      </c>
      <c r="G165" s="203">
        <v>98.470955000000004</v>
      </c>
      <c r="H165" s="203">
        <v>95.02937</v>
      </c>
      <c r="I165" s="110"/>
      <c r="J165" s="110"/>
    </row>
    <row r="166" spans="1:10" outlineLevel="1">
      <c r="A166" s="294" t="s">
        <v>173</v>
      </c>
      <c r="B166" s="105" t="s">
        <v>181</v>
      </c>
      <c r="C166" s="203">
        <v>70.235736000000003</v>
      </c>
      <c r="D166" s="203">
        <v>65.548804000000004</v>
      </c>
      <c r="E166" s="203">
        <v>60.11</v>
      </c>
      <c r="F166" s="203">
        <v>68.037181000000004</v>
      </c>
      <c r="G166" s="203">
        <v>91.863254999999995</v>
      </c>
      <c r="H166" s="203">
        <v>92.724164999999999</v>
      </c>
      <c r="I166" s="110"/>
      <c r="J166" s="110"/>
    </row>
    <row r="167" spans="1:10" outlineLevel="1">
      <c r="A167" s="15" t="s">
        <v>174</v>
      </c>
      <c r="B167" s="105" t="s">
        <v>181</v>
      </c>
      <c r="C167" s="203">
        <v>2509.5091310000003</v>
      </c>
      <c r="D167" s="203">
        <f>2298.156103+258.906731</f>
        <v>2557.0628339999998</v>
      </c>
      <c r="E167" s="203">
        <v>2550.8855440000002</v>
      </c>
      <c r="F167" s="203">
        <v>2492.3615119999999</v>
      </c>
      <c r="G167" s="203">
        <v>2549.451333</v>
      </c>
      <c r="H167" s="203">
        <v>2527.2957179999999</v>
      </c>
      <c r="I167" s="110"/>
      <c r="J167" s="110"/>
    </row>
    <row r="168" spans="1:10" outlineLevel="1">
      <c r="A168" s="218" t="s">
        <v>221</v>
      </c>
      <c r="B168" s="105" t="s">
        <v>181</v>
      </c>
      <c r="C168" s="219">
        <v>1862.0139999999999</v>
      </c>
      <c r="D168" s="220">
        <v>1926.173</v>
      </c>
      <c r="E168" s="220">
        <v>1953.8610000000001</v>
      </c>
      <c r="F168" s="220">
        <v>1926.104</v>
      </c>
      <c r="G168" s="220">
        <v>1968.0609999999999</v>
      </c>
      <c r="H168" s="220">
        <v>1969.5389</v>
      </c>
      <c r="I168" s="110"/>
      <c r="J168" s="110"/>
    </row>
    <row r="169" spans="1:10" outlineLevel="1">
      <c r="A169" s="182"/>
      <c r="B169" s="105"/>
      <c r="C169" s="125"/>
      <c r="D169" s="125"/>
      <c r="E169" s="125"/>
      <c r="F169" s="125"/>
      <c r="G169" s="125"/>
      <c r="H169" s="125"/>
      <c r="I169" s="110"/>
      <c r="J169" s="110"/>
    </row>
    <row r="170" spans="1:10" outlineLevel="1">
      <c r="A170" s="136" t="s">
        <v>224</v>
      </c>
      <c r="B170" s="97" t="s">
        <v>165</v>
      </c>
      <c r="C170" s="97">
        <v>2018</v>
      </c>
      <c r="D170" s="97">
        <v>2019</v>
      </c>
      <c r="E170" s="97">
        <v>2020</v>
      </c>
      <c r="F170" s="97">
        <v>2021</v>
      </c>
      <c r="G170" s="97">
        <v>2022</v>
      </c>
      <c r="H170" s="97">
        <v>2023</v>
      </c>
      <c r="I170" s="110"/>
      <c r="J170" s="110"/>
    </row>
    <row r="171" spans="1:10" s="14" customFormat="1" outlineLevel="1">
      <c r="A171" s="293" t="s">
        <v>204</v>
      </c>
      <c r="B171" s="102" t="s">
        <v>223</v>
      </c>
      <c r="C171" s="202">
        <f>SUM(C172:C175)</f>
        <v>2704.6</v>
      </c>
      <c r="D171" s="202">
        <f>SUM(D172:D175)</f>
        <v>3134.8</v>
      </c>
      <c r="E171" s="202">
        <f>SUM(E172:E175)</f>
        <v>2273.4</v>
      </c>
      <c r="F171" s="202">
        <f>SUM(F172:F175)</f>
        <v>2951.57</v>
      </c>
      <c r="G171" s="202">
        <f t="shared" ref="G171:H171" si="44">SUM(G172:G175)</f>
        <v>2380.299</v>
      </c>
      <c r="H171" s="202">
        <f t="shared" si="44"/>
        <v>2782.0604399999997</v>
      </c>
      <c r="I171" s="132"/>
      <c r="J171" s="132"/>
    </row>
    <row r="172" spans="1:10" outlineLevel="1">
      <c r="A172" s="15" t="s">
        <v>171</v>
      </c>
      <c r="B172" s="105" t="s">
        <v>223</v>
      </c>
      <c r="C172" s="203">
        <v>2704.6</v>
      </c>
      <c r="D172" s="203">
        <v>3134.8</v>
      </c>
      <c r="E172" s="203">
        <v>2273.4</v>
      </c>
      <c r="F172" s="203">
        <v>2951.57</v>
      </c>
      <c r="G172" s="203">
        <v>2380.299</v>
      </c>
      <c r="H172" s="203">
        <v>2782.0604399999997</v>
      </c>
      <c r="I172" s="110"/>
      <c r="J172" s="110"/>
    </row>
    <row r="173" spans="1:10" outlineLevel="1">
      <c r="A173" s="15" t="s">
        <v>172</v>
      </c>
      <c r="B173" s="105" t="s">
        <v>223</v>
      </c>
      <c r="C173" s="204">
        <v>0</v>
      </c>
      <c r="D173" s="204">
        <v>0</v>
      </c>
      <c r="E173" s="204">
        <v>0</v>
      </c>
      <c r="F173" s="204">
        <v>0</v>
      </c>
      <c r="G173" s="204">
        <v>0</v>
      </c>
      <c r="H173" s="204">
        <v>0</v>
      </c>
      <c r="I173" s="110"/>
      <c r="J173" s="110"/>
    </row>
    <row r="174" spans="1:10" outlineLevel="1">
      <c r="A174" s="294" t="s">
        <v>173</v>
      </c>
      <c r="B174" s="105" t="s">
        <v>223</v>
      </c>
      <c r="C174" s="204">
        <v>0</v>
      </c>
      <c r="D174" s="204">
        <v>0</v>
      </c>
      <c r="E174" s="204">
        <v>0</v>
      </c>
      <c r="F174" s="204">
        <v>0</v>
      </c>
      <c r="G174" s="204">
        <v>0</v>
      </c>
      <c r="H174" s="204">
        <v>0</v>
      </c>
      <c r="I174" s="110"/>
      <c r="J174" s="110"/>
    </row>
    <row r="175" spans="1:10" ht="15.6" customHeight="1" outlineLevel="1">
      <c r="A175" s="15" t="s">
        <v>174</v>
      </c>
      <c r="B175" s="105" t="s">
        <v>223</v>
      </c>
      <c r="C175" s="204">
        <v>0</v>
      </c>
      <c r="D175" s="204">
        <v>0</v>
      </c>
      <c r="E175" s="204">
        <v>0</v>
      </c>
      <c r="F175" s="204">
        <v>0</v>
      </c>
      <c r="G175" s="204">
        <v>0</v>
      </c>
      <c r="H175" s="204">
        <v>0</v>
      </c>
      <c r="I175" s="110"/>
      <c r="J175" s="110"/>
    </row>
    <row r="176" spans="1:10" ht="15.6" customHeight="1" outlineLevel="1">
      <c r="A176" s="182"/>
      <c r="B176" s="105"/>
      <c r="C176" s="204"/>
      <c r="D176" s="204"/>
      <c r="E176" s="204"/>
      <c r="F176" s="204"/>
      <c r="G176" s="204"/>
      <c r="H176" s="204"/>
      <c r="I176" s="110"/>
      <c r="J176" s="110"/>
    </row>
    <row r="177" spans="1:10" ht="15.6" customHeight="1" outlineLevel="1">
      <c r="A177" s="136" t="s">
        <v>226</v>
      </c>
      <c r="B177" s="97" t="s">
        <v>165</v>
      </c>
      <c r="C177" s="97">
        <v>2018</v>
      </c>
      <c r="D177" s="97">
        <v>2019</v>
      </c>
      <c r="E177" s="97">
        <v>2020</v>
      </c>
      <c r="F177" s="97">
        <v>2021</v>
      </c>
      <c r="G177" s="97">
        <v>2022</v>
      </c>
      <c r="H177" s="97">
        <v>2023</v>
      </c>
      <c r="I177" s="110"/>
      <c r="J177" s="110"/>
    </row>
    <row r="178" spans="1:10" ht="15.6" customHeight="1" outlineLevel="1">
      <c r="A178" s="293" t="s">
        <v>204</v>
      </c>
      <c r="B178" s="102" t="s">
        <v>223</v>
      </c>
      <c r="C178" s="202">
        <f>SUM(C179:C182)</f>
        <v>147976.68</v>
      </c>
      <c r="D178" s="202">
        <f>SUM(D179:D182)</f>
        <v>154132.79999999999</v>
      </c>
      <c r="E178" s="202">
        <f>SUM(E179:E182)</f>
        <v>146785.79999999999</v>
      </c>
      <c r="F178" s="202">
        <f>SUM(F179:F182)</f>
        <v>151291.79999999999</v>
      </c>
      <c r="G178" s="202">
        <f t="shared" ref="G178:H178" si="45">SUM(G179:G182)</f>
        <v>152895.5</v>
      </c>
      <c r="H178" s="202">
        <f t="shared" si="45"/>
        <v>146764.1</v>
      </c>
      <c r="I178" s="110"/>
      <c r="J178" s="110"/>
    </row>
    <row r="179" spans="1:10" ht="15.6" customHeight="1" outlineLevel="1">
      <c r="A179" s="15" t="s">
        <v>171</v>
      </c>
      <c r="B179" s="105" t="s">
        <v>223</v>
      </c>
      <c r="C179" s="203">
        <v>147976.68</v>
      </c>
      <c r="D179" s="203">
        <v>154132.79999999999</v>
      </c>
      <c r="E179" s="203">
        <v>146785.79999999999</v>
      </c>
      <c r="F179" s="203">
        <v>151291.79999999999</v>
      </c>
      <c r="G179" s="203">
        <v>152895.5</v>
      </c>
      <c r="H179" s="203">
        <v>146764.1</v>
      </c>
      <c r="I179" s="110"/>
      <c r="J179" s="110"/>
    </row>
    <row r="180" spans="1:10" ht="15.6" customHeight="1" outlineLevel="1">
      <c r="A180" s="15" t="s">
        <v>172</v>
      </c>
      <c r="B180" s="105" t="s">
        <v>223</v>
      </c>
      <c r="C180" s="204">
        <v>0</v>
      </c>
      <c r="D180" s="204">
        <v>0</v>
      </c>
      <c r="E180" s="204">
        <v>0</v>
      </c>
      <c r="F180" s="204">
        <v>0</v>
      </c>
      <c r="G180" s="204">
        <v>0</v>
      </c>
      <c r="H180" s="204">
        <v>0</v>
      </c>
      <c r="I180" s="110"/>
      <c r="J180" s="110"/>
    </row>
    <row r="181" spans="1:10" ht="15.6" customHeight="1" outlineLevel="1">
      <c r="A181" s="294" t="s">
        <v>173</v>
      </c>
      <c r="B181" s="105" t="s">
        <v>223</v>
      </c>
      <c r="C181" s="204">
        <v>0</v>
      </c>
      <c r="D181" s="204">
        <v>0</v>
      </c>
      <c r="E181" s="204">
        <v>0</v>
      </c>
      <c r="F181" s="204">
        <v>0</v>
      </c>
      <c r="G181" s="204">
        <v>0</v>
      </c>
      <c r="H181" s="204">
        <v>0</v>
      </c>
      <c r="I181" s="110"/>
      <c r="J181" s="110"/>
    </row>
    <row r="182" spans="1:10" ht="15.6" customHeight="1" outlineLevel="1">
      <c r="A182" s="15" t="s">
        <v>174</v>
      </c>
      <c r="B182" s="105" t="s">
        <v>223</v>
      </c>
      <c r="C182" s="204">
        <v>0</v>
      </c>
      <c r="D182" s="204">
        <v>0</v>
      </c>
      <c r="E182" s="204">
        <v>0</v>
      </c>
      <c r="F182" s="204">
        <v>0</v>
      </c>
      <c r="G182" s="204">
        <v>0</v>
      </c>
      <c r="H182" s="204">
        <v>0</v>
      </c>
      <c r="I182" s="110"/>
      <c r="J182" s="110"/>
    </row>
    <row r="183" spans="1:10" ht="15.6" customHeight="1" outlineLevel="1">
      <c r="A183" s="182"/>
      <c r="B183" s="105"/>
      <c r="C183" s="204"/>
      <c r="D183" s="204"/>
      <c r="E183" s="204"/>
      <c r="F183" s="204"/>
      <c r="G183" s="204"/>
      <c r="H183" s="204"/>
      <c r="I183" s="110"/>
      <c r="J183" s="110"/>
    </row>
    <row r="184" spans="1:10" ht="15.6" customHeight="1" outlineLevel="1">
      <c r="A184" s="136" t="s">
        <v>225</v>
      </c>
      <c r="B184" s="97" t="s">
        <v>165</v>
      </c>
      <c r="C184" s="97">
        <v>2018</v>
      </c>
      <c r="D184" s="97">
        <v>2019</v>
      </c>
      <c r="E184" s="97">
        <v>2020</v>
      </c>
      <c r="F184" s="97">
        <v>2021</v>
      </c>
      <c r="G184" s="97">
        <v>2022</v>
      </c>
      <c r="H184" s="97">
        <v>2023</v>
      </c>
      <c r="I184" s="110"/>
      <c r="J184" s="110"/>
    </row>
    <row r="185" spans="1:10" ht="15.6" customHeight="1" outlineLevel="1">
      <c r="A185" s="293" t="s">
        <v>204</v>
      </c>
      <c r="B185" s="102" t="s">
        <v>223</v>
      </c>
      <c r="C185" s="202">
        <f>SUM(C186:C189)</f>
        <v>697.43389000000002</v>
      </c>
      <c r="D185" s="202">
        <f>SUM(D186:D189)</f>
        <v>703.70001000000002</v>
      </c>
      <c r="E185" s="202">
        <f>SUM(E186:E189)</f>
        <v>725.49999999999989</v>
      </c>
      <c r="F185" s="202">
        <f>SUM(F186:F189)</f>
        <v>779.40000000000009</v>
      </c>
      <c r="G185" s="202">
        <f>SUM(G186:G189)</f>
        <v>766.4</v>
      </c>
      <c r="H185" s="202">
        <f t="shared" ref="H185" si="46">SUM(H186:H189)</f>
        <v>789.8</v>
      </c>
      <c r="I185" s="110"/>
      <c r="J185" s="110"/>
    </row>
    <row r="186" spans="1:10" ht="15.6" customHeight="1" outlineLevel="1">
      <c r="A186" s="15" t="s">
        <v>171</v>
      </c>
      <c r="B186" s="105" t="s">
        <v>223</v>
      </c>
      <c r="C186" s="203">
        <v>697.43389000000002</v>
      </c>
      <c r="D186" s="203">
        <v>703.70001000000002</v>
      </c>
      <c r="E186" s="203">
        <v>725.49999999999989</v>
      </c>
      <c r="F186" s="203">
        <v>779.40000000000009</v>
      </c>
      <c r="G186" s="203">
        <v>766.4</v>
      </c>
      <c r="H186" s="203">
        <v>789.8</v>
      </c>
      <c r="I186" s="110"/>
      <c r="J186" s="110"/>
    </row>
    <row r="187" spans="1:10" ht="15.6" customHeight="1" outlineLevel="1">
      <c r="A187" s="15" t="s">
        <v>172</v>
      </c>
      <c r="B187" s="105" t="s">
        <v>223</v>
      </c>
      <c r="C187" s="204">
        <v>0</v>
      </c>
      <c r="D187" s="204">
        <v>0</v>
      </c>
      <c r="E187" s="204">
        <v>0</v>
      </c>
      <c r="F187" s="204">
        <v>0</v>
      </c>
      <c r="G187" s="204">
        <v>0</v>
      </c>
      <c r="H187" s="204">
        <v>0</v>
      </c>
      <c r="I187" s="110"/>
      <c r="J187" s="110"/>
    </row>
    <row r="188" spans="1:10" ht="15.6" customHeight="1" outlineLevel="1">
      <c r="A188" s="294" t="s">
        <v>173</v>
      </c>
      <c r="B188" s="105" t="s">
        <v>223</v>
      </c>
      <c r="C188" s="204">
        <v>0</v>
      </c>
      <c r="D188" s="204">
        <v>0</v>
      </c>
      <c r="E188" s="204">
        <v>0</v>
      </c>
      <c r="F188" s="204">
        <v>0</v>
      </c>
      <c r="G188" s="204">
        <v>0</v>
      </c>
      <c r="H188" s="204">
        <v>0</v>
      </c>
      <c r="I188" s="110"/>
      <c r="J188" s="110"/>
    </row>
    <row r="189" spans="1:10" ht="15.6" customHeight="1" outlineLevel="1">
      <c r="A189" s="15" t="s">
        <v>174</v>
      </c>
      <c r="B189" s="105" t="s">
        <v>223</v>
      </c>
      <c r="C189" s="204">
        <v>0</v>
      </c>
      <c r="D189" s="204">
        <v>0</v>
      </c>
      <c r="E189" s="204">
        <v>0</v>
      </c>
      <c r="F189" s="204">
        <v>0</v>
      </c>
      <c r="G189" s="204">
        <v>0</v>
      </c>
      <c r="H189" s="204">
        <v>0</v>
      </c>
      <c r="I189" s="110"/>
      <c r="J189" s="110"/>
    </row>
    <row r="190" spans="1:10" ht="15.6" customHeight="1" outlineLevel="1">
      <c r="A190" s="182"/>
      <c r="B190" s="105"/>
      <c r="C190" s="125"/>
      <c r="D190" s="125"/>
      <c r="E190" s="125"/>
      <c r="F190" s="125"/>
      <c r="G190" s="125"/>
      <c r="H190" s="125"/>
      <c r="I190" s="110"/>
      <c r="J190" s="110"/>
    </row>
    <row r="191" spans="1:10" ht="15.6" customHeight="1" outlineLevel="1">
      <c r="A191" s="136" t="s">
        <v>227</v>
      </c>
      <c r="B191" s="97" t="s">
        <v>165</v>
      </c>
      <c r="C191" s="97">
        <v>2018</v>
      </c>
      <c r="D191" s="97">
        <v>2019</v>
      </c>
      <c r="E191" s="97">
        <v>2020</v>
      </c>
      <c r="F191" s="97">
        <v>2021</v>
      </c>
      <c r="G191" s="97">
        <v>2022</v>
      </c>
      <c r="H191" s="97">
        <v>2023</v>
      </c>
      <c r="I191" s="110"/>
      <c r="J191" s="110"/>
    </row>
    <row r="192" spans="1:10" ht="15.6" customHeight="1" outlineLevel="1">
      <c r="A192" s="197" t="s">
        <v>204</v>
      </c>
      <c r="B192" s="102" t="s">
        <v>223</v>
      </c>
      <c r="C192" s="202">
        <v>40343.5805770999</v>
      </c>
      <c r="D192" s="202">
        <v>47071.979657999997</v>
      </c>
      <c r="E192" s="202">
        <v>53054.253908000006</v>
      </c>
      <c r="F192" s="202">
        <v>55695.87</v>
      </c>
      <c r="G192" s="202">
        <v>58276.73</v>
      </c>
      <c r="H192" s="202">
        <v>57109.120000000003</v>
      </c>
      <c r="I192" s="110"/>
      <c r="J192" s="110"/>
    </row>
    <row r="193" spans="1:10" ht="15.6" customHeight="1" outlineLevel="1">
      <c r="A193" s="182"/>
      <c r="B193" s="105"/>
      <c r="C193" s="125"/>
      <c r="D193" s="125"/>
      <c r="E193" s="125"/>
      <c r="F193" s="125"/>
      <c r="G193" s="125"/>
      <c r="H193" s="125"/>
      <c r="I193" s="110"/>
      <c r="J193" s="110"/>
    </row>
    <row r="194" spans="1:10" ht="15.6" customHeight="1" outlineLevel="1">
      <c r="A194" s="136" t="s">
        <v>361</v>
      </c>
      <c r="B194" s="97" t="s">
        <v>165</v>
      </c>
      <c r="C194" s="97">
        <v>2018</v>
      </c>
      <c r="D194" s="97">
        <v>2019</v>
      </c>
      <c r="E194" s="97">
        <v>2020</v>
      </c>
      <c r="F194" s="97">
        <v>2021</v>
      </c>
      <c r="G194" s="97">
        <v>2022</v>
      </c>
      <c r="H194" s="97">
        <v>2023</v>
      </c>
      <c r="I194" s="110"/>
      <c r="J194" s="110"/>
    </row>
    <row r="195" spans="1:10" ht="15.6" customHeight="1" outlineLevel="1">
      <c r="A195" s="208" t="s">
        <v>228</v>
      </c>
      <c r="B195" s="105" t="s">
        <v>236</v>
      </c>
      <c r="C195" s="125">
        <f t="shared" ref="C195:H195" si="47">0.0036*C126*1000000</f>
        <v>7796027.1672</v>
      </c>
      <c r="D195" s="125">
        <f t="shared" si="47"/>
        <v>8044450.487999999</v>
      </c>
      <c r="E195" s="125">
        <f t="shared" si="47"/>
        <v>8282775.7511999952</v>
      </c>
      <c r="F195" s="125">
        <f t="shared" si="47"/>
        <v>8375878.0692000007</v>
      </c>
      <c r="G195" s="125">
        <f t="shared" si="47"/>
        <v>8291723.1911999993</v>
      </c>
      <c r="H195" s="125">
        <f t="shared" si="47"/>
        <v>8626490.8019999992</v>
      </c>
      <c r="I195" s="110"/>
      <c r="J195" s="110"/>
    </row>
    <row r="196" spans="1:10" ht="15.6" customHeight="1" outlineLevel="1">
      <c r="A196" s="208" t="s">
        <v>229</v>
      </c>
      <c r="B196" s="105" t="s">
        <v>236</v>
      </c>
      <c r="C196" s="125">
        <f t="shared" ref="C196:H196" si="48">1000*C155*4.1868</f>
        <v>29576776.866372</v>
      </c>
      <c r="D196" s="125">
        <f t="shared" si="48"/>
        <v>31260959.655232571</v>
      </c>
      <c r="E196" s="125">
        <f t="shared" si="48"/>
        <v>34603583.543618396</v>
      </c>
      <c r="F196" s="125">
        <f t="shared" si="48"/>
        <v>36910016.682217196</v>
      </c>
      <c r="G196" s="125">
        <f t="shared" si="48"/>
        <v>38050822.339117207</v>
      </c>
      <c r="H196" s="125">
        <f t="shared" si="48"/>
        <v>39977374.863139197</v>
      </c>
      <c r="I196" s="110"/>
      <c r="J196" s="110"/>
    </row>
    <row r="197" spans="1:10" ht="29.4" customHeight="1" outlineLevel="1">
      <c r="A197" s="208" t="s">
        <v>230</v>
      </c>
      <c r="B197" s="105" t="s">
        <v>236</v>
      </c>
      <c r="C197" s="214">
        <f t="shared" ref="C197:H197" si="49">1000000*(C163-C168)*0.039</f>
        <v>31412765.63100002</v>
      </c>
      <c r="D197" s="125">
        <f t="shared" si="49"/>
        <v>30344677.544999991</v>
      </c>
      <c r="E197" s="125">
        <f t="shared" si="49"/>
        <v>29094927.303000003</v>
      </c>
      <c r="F197" s="125">
        <f t="shared" si="49"/>
        <v>28474610.501999997</v>
      </c>
      <c r="G197" s="125">
        <f t="shared" si="49"/>
        <v>30097257.177000001</v>
      </c>
      <c r="H197" s="125">
        <f t="shared" si="49"/>
        <v>29074903.766999986</v>
      </c>
      <c r="I197" s="110"/>
      <c r="J197" s="110"/>
    </row>
    <row r="198" spans="1:10" ht="15.6" customHeight="1" outlineLevel="1">
      <c r="A198" s="208" t="s">
        <v>231</v>
      </c>
      <c r="B198" s="105" t="s">
        <v>236</v>
      </c>
      <c r="C198" s="125">
        <f t="shared" ref="C198:H198" si="50">C171*54.4</f>
        <v>147130.23999999999</v>
      </c>
      <c r="D198" s="125">
        <f t="shared" si="50"/>
        <v>170533.12</v>
      </c>
      <c r="E198" s="125">
        <f t="shared" si="50"/>
        <v>123672.96000000001</v>
      </c>
      <c r="F198" s="125">
        <f t="shared" si="50"/>
        <v>160565.408</v>
      </c>
      <c r="G198" s="125">
        <f t="shared" si="50"/>
        <v>129488.2656</v>
      </c>
      <c r="H198" s="125">
        <f t="shared" si="50"/>
        <v>151344.087936</v>
      </c>
      <c r="I198" s="110"/>
      <c r="J198" s="110"/>
    </row>
    <row r="199" spans="1:10" ht="15.6" customHeight="1" outlineLevel="1">
      <c r="A199" s="208" t="s">
        <v>232</v>
      </c>
      <c r="B199" s="105" t="s">
        <v>236</v>
      </c>
      <c r="C199" s="125">
        <f t="shared" ref="C199:H199" si="51">C178*44.1</f>
        <v>6525771.5879999995</v>
      </c>
      <c r="D199" s="125">
        <f t="shared" si="51"/>
        <v>6797256.4799999995</v>
      </c>
      <c r="E199" s="125">
        <f t="shared" si="51"/>
        <v>6473253.7799999993</v>
      </c>
      <c r="F199" s="125">
        <f t="shared" si="51"/>
        <v>6671968.3799999999</v>
      </c>
      <c r="G199" s="125">
        <f t="shared" si="51"/>
        <v>6742691.5499999998</v>
      </c>
      <c r="H199" s="125">
        <f t="shared" si="51"/>
        <v>6472296.8100000005</v>
      </c>
      <c r="I199" s="110"/>
      <c r="J199" s="110"/>
    </row>
    <row r="200" spans="1:10" ht="15.6" customHeight="1" outlineLevel="1">
      <c r="A200" s="208" t="s">
        <v>233</v>
      </c>
      <c r="B200" s="105" t="s">
        <v>236</v>
      </c>
      <c r="C200" s="125">
        <f t="shared" ref="C200:H200" si="52">C185*46.2</f>
        <v>32221.445718000003</v>
      </c>
      <c r="D200" s="125">
        <f t="shared" si="52"/>
        <v>32510.940462000002</v>
      </c>
      <c r="E200" s="125">
        <f t="shared" si="52"/>
        <v>33518.1</v>
      </c>
      <c r="F200" s="125">
        <f t="shared" si="52"/>
        <v>36008.280000000006</v>
      </c>
      <c r="G200" s="125">
        <f t="shared" si="52"/>
        <v>35407.68</v>
      </c>
      <c r="H200" s="125">
        <f t="shared" si="52"/>
        <v>36488.76</v>
      </c>
      <c r="I200" s="110"/>
      <c r="J200" s="110"/>
    </row>
    <row r="201" spans="1:10" ht="15.6" customHeight="1" outlineLevel="1">
      <c r="A201" s="208" t="s">
        <v>234</v>
      </c>
      <c r="B201" s="105" t="s">
        <v>236</v>
      </c>
      <c r="C201" s="125">
        <f t="shared" ref="C201:H201" si="53">C192*45.6</f>
        <v>1839667.2743157556</v>
      </c>
      <c r="D201" s="125">
        <f t="shared" si="53"/>
        <v>2146482.2724047997</v>
      </c>
      <c r="E201" s="125">
        <f t="shared" si="53"/>
        <v>2419273.9782048003</v>
      </c>
      <c r="F201" s="125">
        <f t="shared" si="53"/>
        <v>2539731.6720000003</v>
      </c>
      <c r="G201" s="125">
        <f t="shared" si="53"/>
        <v>2657418.8880000003</v>
      </c>
      <c r="H201" s="125">
        <f t="shared" si="53"/>
        <v>2604175.872</v>
      </c>
      <c r="I201" s="110"/>
      <c r="J201" s="110"/>
    </row>
    <row r="202" spans="1:10" ht="13.95" customHeight="1" outlineLevel="1">
      <c r="A202" s="207" t="s">
        <v>235</v>
      </c>
      <c r="B202" s="102" t="s">
        <v>236</v>
      </c>
      <c r="C202" s="296">
        <f t="shared" ref="C202:H202" si="54">SUM(C195:C201)</f>
        <v>77330360.212605789</v>
      </c>
      <c r="D202" s="124">
        <f t="shared" si="54"/>
        <v>78796870.501099363</v>
      </c>
      <c r="E202" s="124">
        <f t="shared" si="54"/>
        <v>81031005.416023195</v>
      </c>
      <c r="F202" s="124">
        <f t="shared" si="54"/>
        <v>83168778.993417203</v>
      </c>
      <c r="G202" s="124">
        <f t="shared" si="54"/>
        <v>86004809.0909172</v>
      </c>
      <c r="H202" s="124">
        <f t="shared" si="54"/>
        <v>86943074.962075189</v>
      </c>
      <c r="I202" s="110"/>
      <c r="J202" s="110"/>
    </row>
    <row r="203" spans="1:10" outlineLevel="1">
      <c r="A203" s="212" t="s">
        <v>237</v>
      </c>
      <c r="B203" s="102" t="s">
        <v>236</v>
      </c>
      <c r="C203" s="296">
        <f t="shared" ref="C203:H203" si="55">C202/(1000*C239)</f>
        <v>2.5160557936467121</v>
      </c>
      <c r="D203" s="124">
        <f t="shared" si="55"/>
        <v>2.4245288561057246</v>
      </c>
      <c r="E203" s="124">
        <f t="shared" si="55"/>
        <v>2.3951714875766781</v>
      </c>
      <c r="F203" s="124">
        <f t="shared" si="55"/>
        <v>2.3594773114161849</v>
      </c>
      <c r="G203" s="124">
        <f t="shared" si="55"/>
        <v>2.3326101395892858</v>
      </c>
      <c r="H203" s="124">
        <f t="shared" si="55"/>
        <v>2.338482446941812</v>
      </c>
      <c r="I203" s="110"/>
      <c r="J203" s="110"/>
    </row>
    <row r="204" spans="1:10">
      <c r="A204" s="212"/>
      <c r="B204" s="102"/>
      <c r="C204" s="214"/>
      <c r="D204" s="125"/>
      <c r="E204" s="125"/>
      <c r="F204" s="125"/>
      <c r="G204" s="125"/>
      <c r="H204" s="125"/>
      <c r="I204" s="110"/>
      <c r="J204" s="110"/>
    </row>
    <row r="205" spans="1:10" ht="15.6">
      <c r="A205" s="279" t="s">
        <v>239</v>
      </c>
      <c r="B205" s="110"/>
      <c r="C205" s="110"/>
      <c r="D205" s="110"/>
      <c r="E205" s="110"/>
      <c r="F205" s="110"/>
      <c r="G205" s="110"/>
      <c r="H205" s="110"/>
      <c r="I205" s="110"/>
      <c r="J205" s="110"/>
    </row>
    <row r="206" spans="1:10" outlineLevel="1">
      <c r="A206" s="144" t="s">
        <v>243</v>
      </c>
      <c r="B206" s="97" t="s">
        <v>165</v>
      </c>
      <c r="C206" s="97">
        <v>2018</v>
      </c>
      <c r="D206" s="97">
        <v>2019</v>
      </c>
      <c r="E206" s="97">
        <v>2020</v>
      </c>
      <c r="F206" s="97">
        <v>2021</v>
      </c>
      <c r="G206" s="97">
        <v>2022</v>
      </c>
      <c r="H206" s="97">
        <v>2023</v>
      </c>
      <c r="I206" s="110"/>
      <c r="J206" s="110"/>
    </row>
    <row r="207" spans="1:10" outlineLevel="1">
      <c r="A207" s="212"/>
      <c r="B207" s="102" t="s">
        <v>241</v>
      </c>
      <c r="C207" s="214" t="s">
        <v>1</v>
      </c>
      <c r="D207" s="214" t="s">
        <v>1</v>
      </c>
      <c r="E207" s="116">
        <v>4.0999999999999996</v>
      </c>
      <c r="F207" s="116">
        <v>11.4</v>
      </c>
      <c r="G207" s="116">
        <v>13.4</v>
      </c>
      <c r="H207" s="116">
        <v>16.7</v>
      </c>
      <c r="I207" s="110"/>
      <c r="J207" s="110"/>
    </row>
    <row r="208" spans="1:10" outlineLevel="1">
      <c r="A208" s="212"/>
      <c r="B208" s="102"/>
      <c r="C208" s="214"/>
      <c r="D208" s="214"/>
      <c r="E208" s="116"/>
      <c r="F208" s="116"/>
      <c r="G208" s="116"/>
      <c r="H208" s="116"/>
      <c r="I208" s="110"/>
      <c r="J208" s="110"/>
    </row>
    <row r="209" spans="1:10" outlineLevel="1">
      <c r="A209" s="144" t="s">
        <v>371</v>
      </c>
      <c r="B209" s="97" t="s">
        <v>165</v>
      </c>
      <c r="C209" s="97">
        <v>2018</v>
      </c>
      <c r="D209" s="97">
        <v>2019</v>
      </c>
      <c r="E209" s="97">
        <v>2020</v>
      </c>
      <c r="F209" s="97">
        <v>2021</v>
      </c>
      <c r="G209" s="97">
        <v>2022</v>
      </c>
      <c r="H209" s="97">
        <v>2023</v>
      </c>
      <c r="I209" s="110"/>
      <c r="J209" s="110"/>
    </row>
    <row r="210" spans="1:10" outlineLevel="1">
      <c r="A210" s="212"/>
      <c r="B210" s="102" t="s">
        <v>244</v>
      </c>
      <c r="C210" s="126">
        <v>82.3</v>
      </c>
      <c r="D210" s="126">
        <v>78.63</v>
      </c>
      <c r="E210" s="116">
        <v>104.05</v>
      </c>
      <c r="F210" s="116">
        <v>264.32299999999998</v>
      </c>
      <c r="G210" s="126">
        <v>188.39</v>
      </c>
      <c r="H210" s="126">
        <v>184.49</v>
      </c>
      <c r="I210" s="110"/>
      <c r="J210" s="110"/>
    </row>
    <row r="211" spans="1:10" outlineLevel="1">
      <c r="A211" s="212"/>
      <c r="B211" s="102"/>
      <c r="C211" s="214"/>
      <c r="D211" s="214"/>
      <c r="E211" s="116"/>
      <c r="F211" s="116"/>
      <c r="G211" s="116"/>
      <c r="H211" s="116"/>
      <c r="I211" s="110"/>
      <c r="J211" s="110"/>
    </row>
    <row r="212" spans="1:10" outlineLevel="1">
      <c r="A212" s="144" t="s">
        <v>372</v>
      </c>
      <c r="B212" s="97" t="s">
        <v>165</v>
      </c>
      <c r="C212" s="97">
        <v>2018</v>
      </c>
      <c r="D212" s="97">
        <v>2019</v>
      </c>
      <c r="E212" s="97">
        <v>2020</v>
      </c>
      <c r="F212" s="97">
        <v>2021</v>
      </c>
      <c r="G212" s="97">
        <v>2022</v>
      </c>
      <c r="H212" s="97">
        <v>2023</v>
      </c>
      <c r="I212" s="110"/>
      <c r="J212" s="110"/>
    </row>
    <row r="213" spans="1:10" outlineLevel="1">
      <c r="A213" s="212"/>
      <c r="B213" s="102" t="s">
        <v>244</v>
      </c>
      <c r="C213" s="126">
        <v>0</v>
      </c>
      <c r="D213" s="126">
        <v>0</v>
      </c>
      <c r="E213" s="116">
        <v>0</v>
      </c>
      <c r="F213" s="116">
        <v>1.5033000000000001</v>
      </c>
      <c r="G213" s="116">
        <v>0</v>
      </c>
      <c r="H213" s="116">
        <v>0</v>
      </c>
      <c r="I213" s="110"/>
      <c r="J213" s="110"/>
    </row>
    <row r="214" spans="1:10">
      <c r="A214" s="75"/>
      <c r="B214" s="105"/>
      <c r="C214" s="123"/>
      <c r="D214" s="123"/>
      <c r="E214" s="123"/>
      <c r="F214" s="123"/>
      <c r="G214" s="123"/>
      <c r="H214" s="123"/>
      <c r="I214" s="110"/>
      <c r="J214" s="110"/>
    </row>
    <row r="215" spans="1:10" ht="15.6">
      <c r="A215" s="279" t="s">
        <v>238</v>
      </c>
      <c r="B215" s="110"/>
      <c r="C215" s="110"/>
      <c r="D215" s="110"/>
      <c r="E215" s="110"/>
      <c r="F215" s="110"/>
      <c r="G215" s="110"/>
      <c r="H215" s="110"/>
      <c r="I215" s="110"/>
      <c r="J215" s="110"/>
    </row>
    <row r="216" spans="1:10" outlineLevel="1">
      <c r="A216" s="97"/>
      <c r="B216" s="97" t="s">
        <v>165</v>
      </c>
      <c r="C216" s="97">
        <v>2018</v>
      </c>
      <c r="D216" s="97">
        <v>2019</v>
      </c>
      <c r="E216" s="97">
        <v>2020</v>
      </c>
      <c r="F216" s="97">
        <v>2021</v>
      </c>
      <c r="G216" s="97">
        <v>2022</v>
      </c>
      <c r="H216" s="97">
        <v>2023</v>
      </c>
      <c r="I216" s="110"/>
      <c r="J216" s="110"/>
    </row>
    <row r="217" spans="1:10" s="14" customFormat="1" outlineLevel="2">
      <c r="A217" s="118" t="s">
        <v>245</v>
      </c>
      <c r="B217" s="102" t="s">
        <v>241</v>
      </c>
      <c r="C217" s="121">
        <v>8210.0297399999999</v>
      </c>
      <c r="D217" s="121">
        <v>9059.5</v>
      </c>
      <c r="E217" s="121">
        <v>8120.2981600000003</v>
      </c>
      <c r="F217" s="121">
        <v>9860.6872280000007</v>
      </c>
      <c r="G217" s="121">
        <f>SUM(G218:G222)</f>
        <v>9126.3639999999996</v>
      </c>
      <c r="H217" s="121">
        <f>SUM(H218:H222)</f>
        <v>11145.445000000002</v>
      </c>
      <c r="J217" s="132"/>
    </row>
    <row r="218" spans="1:10" ht="13.95" customHeight="1" outlineLevel="2">
      <c r="A218" s="297" t="s">
        <v>246</v>
      </c>
      <c r="B218" s="105" t="s">
        <v>241</v>
      </c>
      <c r="C218" s="116">
        <v>4587.7070000000003</v>
      </c>
      <c r="D218" s="116">
        <v>4351.8999999999996</v>
      </c>
      <c r="E218" s="116">
        <v>4825.3100000000004</v>
      </c>
      <c r="F218" s="116">
        <v>5510.259</v>
      </c>
      <c r="G218" s="116">
        <v>6534.6</v>
      </c>
      <c r="H218" s="116">
        <v>7394.9210000000003</v>
      </c>
      <c r="J218" s="209"/>
    </row>
    <row r="219" spans="1:10" outlineLevel="2">
      <c r="A219" s="297" t="s">
        <v>247</v>
      </c>
      <c r="B219" s="105" t="s">
        <v>241</v>
      </c>
      <c r="C219" s="116">
        <v>986.27</v>
      </c>
      <c r="D219" s="116">
        <v>4221.8999999999996</v>
      </c>
      <c r="E219" s="116">
        <v>3120.415</v>
      </c>
      <c r="F219" s="116">
        <v>4167.7539999999999</v>
      </c>
      <c r="G219" s="116">
        <v>2396.6999999999998</v>
      </c>
      <c r="H219" s="116">
        <v>3544.0129999999999</v>
      </c>
      <c r="J219" s="110"/>
    </row>
    <row r="220" spans="1:10" outlineLevel="2">
      <c r="A220" s="297" t="s">
        <v>248</v>
      </c>
      <c r="B220" s="105" t="s">
        <v>241</v>
      </c>
      <c r="C220" s="116">
        <v>156.34299999999999</v>
      </c>
      <c r="D220" s="116">
        <v>165.3</v>
      </c>
      <c r="E220" s="116">
        <v>174.55315999999996</v>
      </c>
      <c r="F220" s="116">
        <v>178.416</v>
      </c>
      <c r="G220" s="116">
        <v>192.6</v>
      </c>
      <c r="H220" s="116">
        <v>204.92699999999999</v>
      </c>
      <c r="J220" s="110"/>
    </row>
    <row r="221" spans="1:10" outlineLevel="2">
      <c r="A221" s="297" t="s">
        <v>249</v>
      </c>
      <c r="B221" s="105" t="s">
        <v>241</v>
      </c>
      <c r="C221" s="116">
        <v>0.63300000000000001</v>
      </c>
      <c r="D221" s="116" t="s">
        <v>6</v>
      </c>
      <c r="E221" s="127">
        <v>0.02</v>
      </c>
      <c r="F221" s="127">
        <v>4.2582279999999999</v>
      </c>
      <c r="G221" s="127">
        <v>2.464</v>
      </c>
      <c r="H221" s="127">
        <v>1.5840000000000001</v>
      </c>
      <c r="J221" s="110"/>
    </row>
    <row r="222" spans="1:10" outlineLevel="2">
      <c r="A222" s="297" t="s">
        <v>250</v>
      </c>
      <c r="B222" s="105" t="s">
        <v>241</v>
      </c>
      <c r="C222" s="116">
        <v>2479.0767400000004</v>
      </c>
      <c r="D222" s="116">
        <v>317.5</v>
      </c>
      <c r="E222" s="116" t="s">
        <v>9</v>
      </c>
      <c r="F222" s="116">
        <v>0</v>
      </c>
      <c r="G222" s="116">
        <v>0</v>
      </c>
      <c r="H222" s="116">
        <v>0</v>
      </c>
      <c r="J222" s="110"/>
    </row>
    <row r="223" spans="1:10">
      <c r="A223" s="183"/>
      <c r="B223" s="110"/>
      <c r="C223" s="110"/>
      <c r="D223" s="110"/>
      <c r="E223" s="110"/>
      <c r="F223" s="110"/>
      <c r="G223" s="110"/>
      <c r="H223" s="110"/>
      <c r="I223" s="110"/>
      <c r="J223" s="110"/>
    </row>
    <row r="224" spans="1:10" ht="18" customHeight="1">
      <c r="A224" s="279" t="s">
        <v>251</v>
      </c>
      <c r="B224" s="110"/>
      <c r="C224" s="110"/>
      <c r="D224" s="110"/>
      <c r="E224" s="110"/>
      <c r="F224" s="110"/>
      <c r="G224" s="110"/>
      <c r="H224" s="110"/>
      <c r="I224" s="110"/>
      <c r="J224" s="110"/>
    </row>
    <row r="225" spans="1:10" outlineLevel="1">
      <c r="A225" s="144" t="s">
        <v>266</v>
      </c>
      <c r="B225" s="97" t="s">
        <v>165</v>
      </c>
      <c r="C225" s="97">
        <v>2018</v>
      </c>
      <c r="D225" s="97">
        <v>2019</v>
      </c>
      <c r="E225" s="97">
        <v>2020</v>
      </c>
      <c r="F225" s="97">
        <v>2021</v>
      </c>
      <c r="G225" s="97">
        <v>2022</v>
      </c>
      <c r="H225" s="97">
        <v>2023</v>
      </c>
      <c r="I225" s="110"/>
      <c r="J225" s="110"/>
    </row>
    <row r="226" spans="1:10" outlineLevel="1">
      <c r="A226" s="13" t="s">
        <v>252</v>
      </c>
      <c r="B226" s="104" t="s">
        <v>175</v>
      </c>
      <c r="C226" s="106">
        <v>6536.0211339999996</v>
      </c>
      <c r="D226" s="198">
        <v>6898.38105</v>
      </c>
      <c r="E226" s="198">
        <v>7185.7612869999994</v>
      </c>
      <c r="F226" s="106">
        <v>7503.0392019999999</v>
      </c>
      <c r="G226" s="106">
        <v>7862.5366389999999</v>
      </c>
      <c r="H226" s="106">
        <v>8015.4</v>
      </c>
      <c r="I226" s="110"/>
    </row>
    <row r="227" spans="1:10" outlineLevel="1">
      <c r="A227" s="13" t="s">
        <v>253</v>
      </c>
      <c r="B227" s="104" t="s">
        <v>175</v>
      </c>
      <c r="C227" s="106">
        <v>356.11993999999993</v>
      </c>
      <c r="D227" s="198">
        <v>367.70609999999994</v>
      </c>
      <c r="E227" s="198">
        <v>392.13870000000003</v>
      </c>
      <c r="F227" s="106">
        <v>390.55268000000001</v>
      </c>
      <c r="G227" s="106">
        <v>361.64767999999992</v>
      </c>
      <c r="H227" s="106">
        <v>373.3</v>
      </c>
      <c r="I227" s="110"/>
    </row>
    <row r="228" spans="1:10" outlineLevel="1">
      <c r="A228" s="13" t="s">
        <v>254</v>
      </c>
      <c r="B228" s="104" t="s">
        <v>175</v>
      </c>
      <c r="C228" s="106">
        <v>1865.9880000000001</v>
      </c>
      <c r="D228" s="198">
        <v>1930.085</v>
      </c>
      <c r="E228" s="198">
        <v>1970.3330000000001</v>
      </c>
      <c r="F228" s="106">
        <v>1931.1420000000001</v>
      </c>
      <c r="G228" s="198">
        <v>1985.3170000100001</v>
      </c>
      <c r="H228" s="198">
        <v>1982.8</v>
      </c>
      <c r="I228" s="110"/>
    </row>
    <row r="229" spans="1:10" outlineLevel="1">
      <c r="A229" s="13" t="s">
        <v>255</v>
      </c>
      <c r="B229" s="104" t="s">
        <v>175</v>
      </c>
      <c r="C229" s="106">
        <v>429.34920000000005</v>
      </c>
      <c r="D229" s="198">
        <v>457.27226999999999</v>
      </c>
      <c r="E229" s="198">
        <v>556.43480999999997</v>
      </c>
      <c r="F229" s="106">
        <v>564.21792000000005</v>
      </c>
      <c r="G229" s="198">
        <v>561.81097000000022</v>
      </c>
      <c r="H229" s="198">
        <v>582</v>
      </c>
      <c r="I229" s="110"/>
    </row>
    <row r="230" spans="1:10" outlineLevel="1">
      <c r="A230" s="13" t="s">
        <v>256</v>
      </c>
      <c r="B230" s="104" t="s">
        <v>175</v>
      </c>
      <c r="C230" s="106">
        <v>532.61374999999998</v>
      </c>
      <c r="D230" s="198">
        <v>566.41985</v>
      </c>
      <c r="E230" s="198">
        <v>691.53703000000007</v>
      </c>
      <c r="F230" s="106">
        <v>694.84265000000005</v>
      </c>
      <c r="G230" s="198">
        <v>693.02862800000014</v>
      </c>
      <c r="H230" s="106">
        <v>723.4</v>
      </c>
      <c r="I230" s="110"/>
    </row>
    <row r="231" spans="1:10" outlineLevel="1">
      <c r="A231" s="13" t="s">
        <v>257</v>
      </c>
      <c r="B231" s="104" t="s">
        <v>175</v>
      </c>
      <c r="C231" s="106">
        <v>1589.63777</v>
      </c>
      <c r="D231" s="198">
        <v>1684.1218600000002</v>
      </c>
      <c r="E231" s="198">
        <v>1679.0743799999998</v>
      </c>
      <c r="F231" s="106">
        <v>1643.2191499999999</v>
      </c>
      <c r="G231" s="198">
        <v>1688.2436800000003</v>
      </c>
      <c r="H231" s="106">
        <v>1714.5</v>
      </c>
      <c r="I231" s="110"/>
    </row>
    <row r="232" spans="1:10" outlineLevel="1">
      <c r="A232" s="13" t="s">
        <v>258</v>
      </c>
      <c r="B232" s="104" t="s">
        <v>175</v>
      </c>
      <c r="C232" s="106">
        <v>5731.6799927500006</v>
      </c>
      <c r="D232" s="198">
        <v>6123.0059099999999</v>
      </c>
      <c r="E232" s="198">
        <v>6815.6451899999993</v>
      </c>
      <c r="F232" s="106">
        <v>7352.1664899999996</v>
      </c>
      <c r="G232" s="198">
        <v>7920.2247210000005</v>
      </c>
      <c r="H232" s="198">
        <v>8120</v>
      </c>
      <c r="I232" s="110"/>
    </row>
    <row r="233" spans="1:10" outlineLevel="1">
      <c r="A233" s="13" t="s">
        <v>259</v>
      </c>
      <c r="B233" s="104" t="s">
        <v>175</v>
      </c>
      <c r="C233" s="106">
        <v>2546.2440999999999</v>
      </c>
      <c r="D233" s="198">
        <v>2684.0147000000002</v>
      </c>
      <c r="E233" s="198">
        <v>2716.7742699999999</v>
      </c>
      <c r="F233" s="106">
        <v>2951.9989506078814</v>
      </c>
      <c r="G233" s="198">
        <v>3199.4460881411701</v>
      </c>
      <c r="H233" s="198">
        <v>3345.2719999999999</v>
      </c>
      <c r="I233" s="110"/>
    </row>
    <row r="234" spans="1:10" outlineLevel="1">
      <c r="A234" s="13" t="s">
        <v>260</v>
      </c>
      <c r="B234" s="104" t="s">
        <v>175</v>
      </c>
      <c r="C234" s="106">
        <v>48.287999999999997</v>
      </c>
      <c r="D234" s="198">
        <v>56.695999999999998</v>
      </c>
      <c r="E234" s="198">
        <v>57.618000000000002</v>
      </c>
      <c r="F234" s="106">
        <v>58.386000000000003</v>
      </c>
      <c r="G234" s="198">
        <v>72.293000000000006</v>
      </c>
      <c r="H234" s="106">
        <v>74.7</v>
      </c>
      <c r="I234" s="110"/>
    </row>
    <row r="235" spans="1:10" outlineLevel="1">
      <c r="A235" s="13" t="s">
        <v>261</v>
      </c>
      <c r="B235" s="104" t="s">
        <v>175</v>
      </c>
      <c r="C235" s="106">
        <v>10994.01994</v>
      </c>
      <c r="D235" s="198">
        <v>11632.03775</v>
      </c>
      <c r="E235" s="198">
        <v>11638.93944</v>
      </c>
      <c r="F235" s="106">
        <v>11734.334449999998</v>
      </c>
      <c r="G235" s="198">
        <v>11969.75785</v>
      </c>
      <c r="H235" s="198">
        <v>11764.5</v>
      </c>
      <c r="I235" s="129"/>
    </row>
    <row r="236" spans="1:10" outlineLevel="1">
      <c r="A236" s="13" t="s">
        <v>262</v>
      </c>
      <c r="B236" s="104" t="s">
        <v>175</v>
      </c>
      <c r="C236" s="106">
        <v>104.79389999999999</v>
      </c>
      <c r="D236" s="198">
        <v>98.919629999999998</v>
      </c>
      <c r="E236" s="198">
        <v>95.041999999999987</v>
      </c>
      <c r="F236" s="106">
        <v>91.876000000000005</v>
      </c>
      <c r="G236" s="198">
        <v>68.313000000000002</v>
      </c>
      <c r="H236" s="106">
        <v>55.7</v>
      </c>
      <c r="I236" s="110"/>
    </row>
    <row r="237" spans="1:10" outlineLevel="1">
      <c r="A237" s="138" t="s">
        <v>263</v>
      </c>
      <c r="B237" s="104" t="s">
        <v>175</v>
      </c>
      <c r="C237" s="106"/>
      <c r="D237" s="264">
        <v>1.2090000000000001</v>
      </c>
      <c r="E237" s="264">
        <v>31.684699999999999</v>
      </c>
      <c r="F237" s="106">
        <v>74.085399999999993</v>
      </c>
      <c r="G237" s="106">
        <v>165.37640000000002</v>
      </c>
      <c r="H237" s="106">
        <v>167.48435000000001</v>
      </c>
      <c r="I237" s="110"/>
    </row>
    <row r="238" spans="1:10" outlineLevel="1">
      <c r="A238" s="138" t="s">
        <v>264</v>
      </c>
      <c r="B238" s="104" t="s">
        <v>175</v>
      </c>
      <c r="C238" s="106"/>
      <c r="D238" s="198"/>
      <c r="E238" s="198"/>
      <c r="F238" s="106">
        <v>258.95400000000001</v>
      </c>
      <c r="G238" s="198">
        <v>322.63593000000003</v>
      </c>
      <c r="H238" s="198">
        <v>260.21564999999998</v>
      </c>
      <c r="I238" s="110" t="s">
        <v>11</v>
      </c>
    </row>
    <row r="239" spans="1:10" outlineLevel="1">
      <c r="A239" s="137" t="s">
        <v>265</v>
      </c>
      <c r="B239" s="120" t="s">
        <v>175</v>
      </c>
      <c r="C239" s="128">
        <v>30734.755726749998</v>
      </c>
      <c r="D239" s="221">
        <f>SUM(D226:D237)</f>
        <v>32499.869119999999</v>
      </c>
      <c r="E239" s="221">
        <f>SUM(E226:E237)</f>
        <v>33830.982806999993</v>
      </c>
      <c r="F239" s="128">
        <f>SUM(F226:F238)</f>
        <v>35248.814892607872</v>
      </c>
      <c r="G239" s="128">
        <f>SUM(G226:G238)</f>
        <v>36870.631586151168</v>
      </c>
      <c r="H239" s="128">
        <f>SUM(H226:H238)</f>
        <v>37179.271999999997</v>
      </c>
      <c r="I239" s="129"/>
    </row>
    <row r="240" spans="1:10" outlineLevel="1">
      <c r="A240" s="138"/>
      <c r="B240" s="110"/>
      <c r="C240" s="129"/>
      <c r="D240" s="265"/>
      <c r="E240" s="265"/>
      <c r="F240" s="129"/>
      <c r="G240" s="129"/>
      <c r="H240" s="129"/>
      <c r="I240" s="110"/>
      <c r="J240" s="138"/>
    </row>
    <row r="241" spans="1:10" outlineLevel="1">
      <c r="A241" s="13" t="s">
        <v>171</v>
      </c>
      <c r="B241" s="104" t="s">
        <v>175</v>
      </c>
      <c r="C241" s="106">
        <v>10994.01994</v>
      </c>
      <c r="D241" s="198">
        <v>11632.03775</v>
      </c>
      <c r="E241" s="198">
        <v>11639</v>
      </c>
      <c r="F241" s="106">
        <v>11734.334449999998</v>
      </c>
      <c r="G241" s="106">
        <v>11969.75785</v>
      </c>
      <c r="H241" s="106">
        <v>11764.48155</v>
      </c>
      <c r="I241" s="110"/>
    </row>
    <row r="242" spans="1:10" outlineLevel="1">
      <c r="A242" s="13" t="s">
        <v>172</v>
      </c>
      <c r="B242" s="104" t="s">
        <v>175</v>
      </c>
      <c r="C242" s="106">
        <v>5553.99719</v>
      </c>
      <c r="D242" s="106">
        <v>5950.5210999999999</v>
      </c>
      <c r="E242" s="106">
        <v>6103</v>
      </c>
      <c r="F242" s="106">
        <v>6041.7311300000001</v>
      </c>
      <c r="G242" s="106">
        <v>5695.8267099999994</v>
      </c>
      <c r="H242" s="106">
        <v>6132.6459999999997</v>
      </c>
      <c r="I242" s="110"/>
    </row>
    <row r="243" spans="1:10" outlineLevel="1">
      <c r="A243" s="13" t="s">
        <v>173</v>
      </c>
      <c r="B243" s="104" t="s">
        <v>175</v>
      </c>
      <c r="C243" s="106">
        <v>652.32882400000005</v>
      </c>
      <c r="D243" s="106">
        <v>614.71233000000007</v>
      </c>
      <c r="E243" s="106">
        <v>621</v>
      </c>
      <c r="F243" s="106">
        <v>1149.4947006078814</v>
      </c>
      <c r="G243" s="106">
        <v>2666.9618481411708</v>
      </c>
      <c r="H243" s="106">
        <v>2669.0232413624303</v>
      </c>
      <c r="I243" s="110"/>
    </row>
    <row r="244" spans="1:10" outlineLevel="1">
      <c r="A244" s="13" t="s">
        <v>174</v>
      </c>
      <c r="B244" s="104" t="s">
        <v>175</v>
      </c>
      <c r="C244" s="106">
        <v>13534.409772749999</v>
      </c>
      <c r="D244" s="106">
        <v>14302.597240000001</v>
      </c>
      <c r="E244" s="106">
        <v>15468</v>
      </c>
      <c r="F244" s="106">
        <v>16323</v>
      </c>
      <c r="G244" s="106">
        <v>16538.085178009998</v>
      </c>
      <c r="H244" s="106">
        <v>16612.541417009998</v>
      </c>
      <c r="I244" s="110"/>
    </row>
    <row r="245" spans="1:10" outlineLevel="1">
      <c r="A245" s="137" t="s">
        <v>168</v>
      </c>
      <c r="B245" s="120" t="s">
        <v>175</v>
      </c>
      <c r="C245" s="128">
        <v>30734.755726750001</v>
      </c>
      <c r="D245" s="128">
        <f>SUM(D241:D244)</f>
        <v>32499.868419999999</v>
      </c>
      <c r="E245" s="128">
        <f>SUM(E241:E244)</f>
        <v>33831</v>
      </c>
      <c r="F245" s="128">
        <f>SUM(F241:F244)</f>
        <v>35248.560280607882</v>
      </c>
      <c r="G245" s="128">
        <f>SUM(G241:G244)</f>
        <v>36870.631586151168</v>
      </c>
      <c r="H245" s="128">
        <f>SUM(H241:H244)</f>
        <v>37178.692208372428</v>
      </c>
      <c r="I245" s="110"/>
    </row>
    <row r="246" spans="1:10" outlineLevel="1">
      <c r="A246" s="110"/>
      <c r="B246" s="110"/>
      <c r="C246" s="110"/>
      <c r="D246" s="110"/>
      <c r="E246" s="110"/>
      <c r="F246" s="110"/>
      <c r="G246" s="110"/>
      <c r="H246" s="110"/>
      <c r="I246" s="110"/>
      <c r="J246" s="110"/>
    </row>
    <row r="247" spans="1:10" outlineLevel="1">
      <c r="A247" s="144" t="s">
        <v>268</v>
      </c>
      <c r="B247" s="97" t="s">
        <v>165</v>
      </c>
      <c r="C247" s="97">
        <v>2018</v>
      </c>
      <c r="D247" s="97">
        <v>2019</v>
      </c>
      <c r="E247" s="97">
        <v>2020</v>
      </c>
      <c r="F247" s="97">
        <v>2021</v>
      </c>
      <c r="G247" s="97">
        <v>2022</v>
      </c>
      <c r="H247" s="97">
        <v>2023</v>
      </c>
      <c r="I247" s="110"/>
      <c r="J247" s="110"/>
    </row>
    <row r="248" spans="1:10" outlineLevel="1">
      <c r="A248" s="137" t="s">
        <v>267</v>
      </c>
      <c r="B248" s="120" t="s">
        <v>242</v>
      </c>
      <c r="C248" s="128">
        <v>3723</v>
      </c>
      <c r="D248" s="128">
        <v>3833</v>
      </c>
      <c r="E248" s="128">
        <v>3526</v>
      </c>
      <c r="F248" s="128">
        <v>5432</v>
      </c>
      <c r="G248" s="221">
        <v>8263</v>
      </c>
      <c r="H248" s="221">
        <v>5225</v>
      </c>
      <c r="I248" s="110"/>
      <c r="J248" s="110"/>
    </row>
    <row r="249" spans="1:10">
      <c r="A249" s="110"/>
      <c r="B249" s="110"/>
      <c r="C249" s="110"/>
      <c r="D249" s="110"/>
      <c r="E249" s="110"/>
      <c r="F249" s="110"/>
      <c r="G249" s="110"/>
      <c r="H249" s="110"/>
      <c r="I249" s="110"/>
      <c r="J249" s="110"/>
    </row>
    <row r="250" spans="1:10">
      <c r="A250" s="110"/>
      <c r="B250" s="110"/>
      <c r="C250" s="110"/>
      <c r="D250" s="110"/>
      <c r="E250" s="110"/>
      <c r="F250" s="110"/>
      <c r="G250" s="110"/>
      <c r="H250" s="110"/>
      <c r="I250" s="110"/>
      <c r="J250" s="110"/>
    </row>
    <row r="251" spans="1:10" ht="15.6">
      <c r="A251" s="277" t="s">
        <v>269</v>
      </c>
      <c r="B251" s="110"/>
      <c r="C251" s="110"/>
      <c r="D251" s="110"/>
      <c r="E251" s="110"/>
      <c r="F251" s="110"/>
      <c r="G251" s="110"/>
      <c r="H251" s="110"/>
      <c r="I251" s="110"/>
      <c r="J251" s="110"/>
    </row>
    <row r="252" spans="1:10" ht="14.4">
      <c r="A252" s="315" t="s">
        <v>357</v>
      </c>
      <c r="B252" s="316"/>
      <c r="C252" s="316"/>
      <c r="D252" s="316"/>
      <c r="E252" s="316"/>
      <c r="F252" s="316"/>
      <c r="G252" s="316"/>
      <c r="H252" s="316"/>
      <c r="I252" s="316"/>
    </row>
    <row r="253" spans="1:10" ht="14.4">
      <c r="A253" s="315" t="s">
        <v>358</v>
      </c>
      <c r="B253" s="316"/>
      <c r="C253" s="316"/>
      <c r="D253" s="316"/>
      <c r="E253" s="316"/>
      <c r="F253" s="316"/>
      <c r="G253" s="316"/>
      <c r="H253" s="316"/>
      <c r="I253" s="316"/>
    </row>
    <row r="254" spans="1:10" ht="16.8" customHeight="1">
      <c r="A254" s="315" t="s">
        <v>362</v>
      </c>
      <c r="B254" s="316"/>
      <c r="C254" s="316"/>
      <c r="D254" s="316"/>
      <c r="E254" s="316"/>
      <c r="F254" s="316"/>
      <c r="G254" s="316"/>
      <c r="H254" s="316"/>
      <c r="I254" s="316"/>
    </row>
    <row r="255" spans="1:10" ht="14.4">
      <c r="A255" s="315" t="s">
        <v>356</v>
      </c>
      <c r="B255" s="316"/>
      <c r="C255" s="316"/>
      <c r="D255" s="316"/>
      <c r="E255" s="316"/>
      <c r="F255" s="316"/>
      <c r="G255" s="316"/>
      <c r="H255" s="316"/>
      <c r="I255" s="316"/>
    </row>
  </sheetData>
  <mergeCells count="4">
    <mergeCell ref="A253:I253"/>
    <mergeCell ref="A255:I255"/>
    <mergeCell ref="A254:I254"/>
    <mergeCell ref="A252:I252"/>
  </mergeCells>
  <pageMargins left="0.25" right="0.25" top="0.75" bottom="0.75" header="0.3" footer="0.3"/>
  <pageSetup paperSize="9"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365"/>
  <sheetViews>
    <sheetView showGridLines="0" zoomScale="90" zoomScaleNormal="90" zoomScaleSheetLayoutView="100" workbookViewId="0">
      <selection activeCell="D1" sqref="D1:D1048576"/>
    </sheetView>
  </sheetViews>
  <sheetFormatPr defaultColWidth="9.109375" defaultRowHeight="14.4" zeroHeight="1" outlineLevelRow="1"/>
  <cols>
    <col min="1" max="1" width="51.33203125" style="67" customWidth="1"/>
    <col min="2" max="2" width="13.6640625" style="67" customWidth="1"/>
    <col min="3" max="3" width="12.5546875" style="67" bestFit="1" customWidth="1"/>
    <col min="4" max="4" width="11.109375" style="67" customWidth="1"/>
    <col min="5" max="5" width="13.88671875" style="67" customWidth="1"/>
    <col min="6" max="9" width="12.5546875" style="67" customWidth="1"/>
    <col min="10" max="10" width="10.88671875" style="67" customWidth="1"/>
    <col min="11" max="16384" width="9.109375" style="67"/>
  </cols>
  <sheetData>
    <row r="1" spans="1:12"/>
    <row r="2" spans="1:12" s="13" customFormat="1" ht="36">
      <c r="A2" s="66" t="s">
        <v>272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13" customFormat="1" ht="18">
      <c r="A3" s="263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s="13" customFormat="1" ht="18">
      <c r="A4" s="26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15.6">
      <c r="A5" s="286" t="s">
        <v>288</v>
      </c>
      <c r="B5" s="69"/>
      <c r="C5" s="69"/>
      <c r="D5" s="69"/>
    </row>
    <row r="6" spans="1:12" outlineLevel="1">
      <c r="A6" s="136" t="s">
        <v>290</v>
      </c>
      <c r="B6" s="97" t="s">
        <v>289</v>
      </c>
      <c r="C6" s="97" t="s">
        <v>287</v>
      </c>
      <c r="D6" s="97">
        <v>2018</v>
      </c>
      <c r="E6" s="97">
        <v>2019</v>
      </c>
      <c r="F6" s="97">
        <v>2020</v>
      </c>
      <c r="G6" s="97">
        <v>2021</v>
      </c>
      <c r="H6" s="97">
        <v>2022</v>
      </c>
      <c r="I6" s="97">
        <v>2023</v>
      </c>
      <c r="J6" s="145" t="s">
        <v>166</v>
      </c>
      <c r="K6" s="146"/>
      <c r="L6" s="146"/>
    </row>
    <row r="7" spans="1:12" ht="42" customHeight="1" outlineLevel="1">
      <c r="A7" s="75" t="s">
        <v>273</v>
      </c>
      <c r="B7" s="168" t="s">
        <v>274</v>
      </c>
      <c r="C7" s="155" t="s">
        <v>283</v>
      </c>
      <c r="D7" s="157">
        <v>17458</v>
      </c>
      <c r="E7" s="157">
        <v>17484</v>
      </c>
      <c r="F7" s="157">
        <v>17891</v>
      </c>
      <c r="G7" s="157">
        <v>18321</v>
      </c>
      <c r="H7" s="157">
        <v>19846.099999999999</v>
      </c>
      <c r="I7" s="157">
        <v>21828.6</v>
      </c>
      <c r="K7" s="146"/>
      <c r="L7" s="146"/>
    </row>
    <row r="8" spans="1:12" ht="52.5" customHeight="1" outlineLevel="1">
      <c r="A8" s="138" t="s">
        <v>277</v>
      </c>
      <c r="B8" s="168" t="s">
        <v>275</v>
      </c>
      <c r="C8" s="155" t="s">
        <v>283</v>
      </c>
      <c r="D8" s="190">
        <v>3093</v>
      </c>
      <c r="E8" s="190">
        <v>3358</v>
      </c>
      <c r="F8" s="157">
        <v>3123</v>
      </c>
      <c r="G8" s="157">
        <v>3806</v>
      </c>
      <c r="H8" s="157">
        <v>5747</v>
      </c>
      <c r="I8" s="157">
        <v>5459</v>
      </c>
      <c r="J8" s="177"/>
      <c r="K8" s="146"/>
      <c r="L8" s="146"/>
    </row>
    <row r="9" spans="1:12" ht="51" outlineLevel="1">
      <c r="A9" s="138" t="s">
        <v>278</v>
      </c>
      <c r="B9" s="168" t="s">
        <v>275</v>
      </c>
      <c r="C9" s="155" t="s">
        <v>0</v>
      </c>
      <c r="D9" s="191">
        <v>7.9158872537391591</v>
      </c>
      <c r="E9" s="191">
        <v>10.230721749383324</v>
      </c>
      <c r="F9" s="155">
        <v>8.0500000000000007</v>
      </c>
      <c r="G9" s="155">
        <v>11.2</v>
      </c>
      <c r="H9" s="155">
        <v>9.8000000000000007</v>
      </c>
      <c r="I9" s="304">
        <v>8.1</v>
      </c>
      <c r="J9" s="177"/>
      <c r="K9" s="146"/>
      <c r="L9" s="146"/>
    </row>
    <row r="10" spans="1:12" ht="51" outlineLevel="1">
      <c r="A10" s="75" t="s">
        <v>279</v>
      </c>
      <c r="B10" s="168" t="s">
        <v>274</v>
      </c>
      <c r="C10" s="155" t="s">
        <v>284</v>
      </c>
      <c r="D10" s="155">
        <v>75</v>
      </c>
      <c r="E10" s="155">
        <v>92.4</v>
      </c>
      <c r="F10" s="155">
        <v>79.5</v>
      </c>
      <c r="G10" s="155">
        <v>95.1</v>
      </c>
      <c r="H10" s="155">
        <v>99.8</v>
      </c>
      <c r="I10" s="155">
        <v>99.4</v>
      </c>
      <c r="J10" s="171">
        <v>123</v>
      </c>
      <c r="K10" s="146"/>
      <c r="L10" s="146"/>
    </row>
    <row r="11" spans="1:12" s="1" customFormat="1" ht="51" outlineLevel="1">
      <c r="A11" s="138" t="s">
        <v>280</v>
      </c>
      <c r="B11" s="168" t="s">
        <v>274</v>
      </c>
      <c r="C11" s="155" t="s">
        <v>0</v>
      </c>
      <c r="D11" s="155">
        <v>0</v>
      </c>
      <c r="E11" s="155">
        <v>1</v>
      </c>
      <c r="F11" s="232">
        <v>30.4</v>
      </c>
      <c r="G11" s="232">
        <v>31.4</v>
      </c>
      <c r="H11" s="232">
        <v>37.200000000000003</v>
      </c>
      <c r="I11" s="232">
        <v>36.700000000000003</v>
      </c>
      <c r="J11" s="177"/>
      <c r="K11" s="147"/>
      <c r="L11" s="147"/>
    </row>
    <row r="12" spans="1:12" ht="51" outlineLevel="1">
      <c r="A12" s="75" t="s">
        <v>282</v>
      </c>
      <c r="B12" s="168" t="s">
        <v>274</v>
      </c>
      <c r="C12" s="155" t="s">
        <v>0</v>
      </c>
      <c r="D12" s="155">
        <v>62</v>
      </c>
      <c r="E12" s="155">
        <v>60</v>
      </c>
      <c r="F12" s="155">
        <v>63</v>
      </c>
      <c r="G12" s="155">
        <v>57</v>
      </c>
      <c r="H12" s="155">
        <v>69</v>
      </c>
      <c r="I12" s="155">
        <v>73</v>
      </c>
      <c r="J12" s="171">
        <v>65</v>
      </c>
      <c r="K12" s="146"/>
      <c r="L12" s="146"/>
    </row>
    <row r="13" spans="1:12" ht="20.399999999999999" outlineLevel="1">
      <c r="A13" s="138" t="s">
        <v>281</v>
      </c>
      <c r="B13" s="168" t="s">
        <v>276</v>
      </c>
      <c r="C13" s="155" t="s">
        <v>285</v>
      </c>
      <c r="D13" s="157">
        <v>76741</v>
      </c>
      <c r="E13" s="157">
        <v>83770</v>
      </c>
      <c r="F13" s="157">
        <v>92442</v>
      </c>
      <c r="G13" s="157">
        <v>111288</v>
      </c>
      <c r="H13" s="157">
        <v>132110</v>
      </c>
      <c r="I13" s="157">
        <v>147697</v>
      </c>
      <c r="J13" s="177"/>
      <c r="K13" s="146"/>
      <c r="L13" s="146"/>
    </row>
    <row r="14" spans="1:12">
      <c r="A14" s="146"/>
      <c r="B14" s="146"/>
      <c r="C14" s="146"/>
      <c r="D14" s="146"/>
      <c r="E14" s="148"/>
      <c r="F14" s="146"/>
      <c r="G14" s="146"/>
      <c r="H14" s="146"/>
      <c r="I14" s="146"/>
      <c r="J14" s="146"/>
      <c r="K14" s="146"/>
      <c r="L14" s="146"/>
    </row>
    <row r="15" spans="1:12" ht="15.6">
      <c r="A15" s="287" t="s">
        <v>286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 outlineLevel="1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</row>
    <row r="17" spans="1:14" outlineLevel="1">
      <c r="A17" s="136" t="s">
        <v>290</v>
      </c>
      <c r="B17" s="97" t="s">
        <v>289</v>
      </c>
      <c r="C17" s="97" t="s">
        <v>287</v>
      </c>
      <c r="D17" s="97">
        <v>2018</v>
      </c>
      <c r="E17" s="97">
        <v>2019</v>
      </c>
      <c r="F17" s="97">
        <v>2020</v>
      </c>
      <c r="G17" s="97">
        <v>2021</v>
      </c>
      <c r="H17" s="97">
        <v>2022</v>
      </c>
      <c r="I17" s="97">
        <v>2023</v>
      </c>
      <c r="J17" s="146"/>
      <c r="K17" s="146"/>
      <c r="L17" s="146"/>
    </row>
    <row r="18" spans="1:14" ht="20.399999999999999" outlineLevel="1">
      <c r="A18" s="75" t="s">
        <v>291</v>
      </c>
      <c r="B18" s="169" t="s">
        <v>292</v>
      </c>
      <c r="C18" s="155" t="s">
        <v>284</v>
      </c>
      <c r="D18" s="106">
        <v>4</v>
      </c>
      <c r="E18" s="106">
        <v>11</v>
      </c>
      <c r="F18" s="106">
        <v>10</v>
      </c>
      <c r="G18" s="106">
        <v>17</v>
      </c>
      <c r="H18" s="106">
        <v>7</v>
      </c>
      <c r="I18" s="106">
        <v>9</v>
      </c>
      <c r="J18" s="146"/>
    </row>
    <row r="19" spans="1:14" ht="20.399999999999999" outlineLevel="1">
      <c r="A19" s="75" t="s">
        <v>291</v>
      </c>
      <c r="B19" s="169" t="s">
        <v>293</v>
      </c>
      <c r="C19" s="155" t="s">
        <v>284</v>
      </c>
      <c r="D19" s="106">
        <v>8</v>
      </c>
      <c r="E19" s="106">
        <v>6</v>
      </c>
      <c r="F19" s="106">
        <v>13</v>
      </c>
      <c r="G19" s="106">
        <v>8</v>
      </c>
      <c r="H19" s="106">
        <v>7</v>
      </c>
      <c r="I19" s="106">
        <v>15</v>
      </c>
      <c r="J19" s="146"/>
    </row>
    <row r="20" spans="1:14" ht="20.399999999999999" outlineLevel="1">
      <c r="A20" s="75" t="s">
        <v>291</v>
      </c>
      <c r="B20" s="169" t="s">
        <v>294</v>
      </c>
      <c r="C20" s="155" t="s">
        <v>284</v>
      </c>
      <c r="D20" s="106">
        <v>19</v>
      </c>
      <c r="E20" s="106">
        <v>11</v>
      </c>
      <c r="F20" s="106">
        <v>7</v>
      </c>
      <c r="G20" s="106">
        <v>15</v>
      </c>
      <c r="H20" s="106">
        <v>5</v>
      </c>
      <c r="I20" s="106">
        <v>9</v>
      </c>
      <c r="J20" s="146"/>
    </row>
    <row r="21" spans="1:14" ht="51" outlineLevel="1">
      <c r="A21" s="101" t="s">
        <v>296</v>
      </c>
      <c r="B21" s="170" t="s">
        <v>295</v>
      </c>
      <c r="C21" s="159" t="s">
        <v>284</v>
      </c>
      <c r="D21" s="128">
        <f>SUM(D18:D20)</f>
        <v>31</v>
      </c>
      <c r="E21" s="128">
        <f t="shared" ref="E21:I21" si="0">SUM(E18:E20)</f>
        <v>28</v>
      </c>
      <c r="F21" s="128">
        <f t="shared" si="0"/>
        <v>30</v>
      </c>
      <c r="G21" s="128">
        <f t="shared" si="0"/>
        <v>40</v>
      </c>
      <c r="H21" s="128">
        <f t="shared" si="0"/>
        <v>19</v>
      </c>
      <c r="I21" s="128">
        <f t="shared" si="0"/>
        <v>33</v>
      </c>
      <c r="J21" s="146"/>
    </row>
    <row r="22" spans="1:14" outlineLevel="1">
      <c r="A22" s="70"/>
      <c r="B22" s="149"/>
      <c r="C22" s="149"/>
      <c r="D22" s="150"/>
      <c r="E22" s="146"/>
      <c r="F22" s="146"/>
      <c r="G22" s="146"/>
      <c r="H22" s="146"/>
      <c r="I22" s="146"/>
      <c r="J22" s="146"/>
      <c r="K22" s="146"/>
      <c r="L22" s="146"/>
    </row>
    <row r="23" spans="1:14" outlineLevel="1">
      <c r="A23" s="136" t="s">
        <v>290</v>
      </c>
      <c r="B23" s="97" t="s">
        <v>289</v>
      </c>
      <c r="C23" s="97" t="s">
        <v>287</v>
      </c>
      <c r="D23" s="97">
        <v>2018</v>
      </c>
      <c r="E23" s="97">
        <v>2019</v>
      </c>
      <c r="F23" s="97">
        <v>2020</v>
      </c>
      <c r="G23" s="97">
        <v>2021</v>
      </c>
      <c r="H23" s="97">
        <v>2022</v>
      </c>
      <c r="I23" s="97">
        <v>2023</v>
      </c>
      <c r="J23" s="146"/>
      <c r="K23" s="146"/>
      <c r="L23" s="146"/>
    </row>
    <row r="24" spans="1:14" ht="26.4" customHeight="1" outlineLevel="1">
      <c r="A24" s="138" t="s">
        <v>297</v>
      </c>
      <c r="B24" s="168" t="s">
        <v>292</v>
      </c>
      <c r="C24" s="155" t="s">
        <v>284</v>
      </c>
      <c r="D24" s="155">
        <v>0</v>
      </c>
      <c r="E24" s="155">
        <v>3</v>
      </c>
      <c r="F24" s="155">
        <v>0</v>
      </c>
      <c r="G24" s="155">
        <v>0</v>
      </c>
      <c r="H24" s="155">
        <v>1</v>
      </c>
      <c r="I24" s="155">
        <v>0</v>
      </c>
      <c r="J24" s="146"/>
    </row>
    <row r="25" spans="1:14" ht="20.399999999999999" outlineLevel="1">
      <c r="A25" s="138" t="s">
        <v>297</v>
      </c>
      <c r="B25" s="168" t="s">
        <v>293</v>
      </c>
      <c r="C25" s="155" t="s">
        <v>284</v>
      </c>
      <c r="D25" s="155">
        <v>0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  <c r="J25" s="146"/>
    </row>
    <row r="26" spans="1:14" ht="20.399999999999999" outlineLevel="1">
      <c r="A26" s="138" t="s">
        <v>297</v>
      </c>
      <c r="B26" s="169" t="s">
        <v>294</v>
      </c>
      <c r="C26" s="159" t="s">
        <v>284</v>
      </c>
      <c r="D26" s="155">
        <v>3</v>
      </c>
      <c r="E26" s="155">
        <v>2</v>
      </c>
      <c r="F26" s="155">
        <v>2</v>
      </c>
      <c r="G26" s="155">
        <v>1</v>
      </c>
      <c r="H26" s="155">
        <v>0</v>
      </c>
      <c r="I26" s="155">
        <v>0</v>
      </c>
      <c r="J26" s="146"/>
    </row>
    <row r="27" spans="1:14" ht="51" outlineLevel="1">
      <c r="A27" s="137" t="s">
        <v>298</v>
      </c>
      <c r="B27" s="170" t="s">
        <v>295</v>
      </c>
      <c r="C27" s="159" t="s">
        <v>4</v>
      </c>
      <c r="D27" s="159">
        <v>3</v>
      </c>
      <c r="E27" s="159">
        <v>5</v>
      </c>
      <c r="F27" s="159">
        <v>2</v>
      </c>
      <c r="G27" s="159">
        <v>1</v>
      </c>
      <c r="H27" s="159">
        <v>1</v>
      </c>
      <c r="I27" s="159">
        <v>0</v>
      </c>
      <c r="J27" s="146"/>
    </row>
    <row r="28" spans="1:14" outlineLevel="1">
      <c r="A28" s="70"/>
      <c r="B28" s="149"/>
      <c r="C28" s="149"/>
      <c r="D28" s="150"/>
      <c r="E28" s="146"/>
      <c r="F28" s="146"/>
      <c r="G28" s="146"/>
      <c r="H28" s="146"/>
      <c r="I28" s="146"/>
      <c r="J28" s="146"/>
      <c r="K28" s="146"/>
      <c r="L28" s="146"/>
    </row>
    <row r="29" spans="1:14" outlineLevel="1">
      <c r="A29" s="136" t="s">
        <v>290</v>
      </c>
      <c r="B29" s="97" t="s">
        <v>289</v>
      </c>
      <c r="C29" s="97" t="s">
        <v>287</v>
      </c>
      <c r="D29" s="97">
        <v>2018</v>
      </c>
      <c r="E29" s="97">
        <v>2019</v>
      </c>
      <c r="F29" s="97">
        <v>2020</v>
      </c>
      <c r="G29" s="97">
        <v>2021</v>
      </c>
      <c r="H29" s="97">
        <v>2022</v>
      </c>
      <c r="I29" s="97">
        <v>2023</v>
      </c>
      <c r="J29" s="146"/>
      <c r="K29" s="146"/>
      <c r="L29" s="146"/>
    </row>
    <row r="30" spans="1:14" ht="27.6" outlineLevel="1">
      <c r="A30" s="75" t="s">
        <v>299</v>
      </c>
      <c r="B30" s="168" t="s">
        <v>292</v>
      </c>
      <c r="C30" s="158" t="s">
        <v>300</v>
      </c>
      <c r="D30" s="158">
        <v>0.04</v>
      </c>
      <c r="E30" s="158">
        <v>0.12</v>
      </c>
      <c r="F30" s="158">
        <v>0.1</v>
      </c>
      <c r="G30" s="158">
        <v>0.17</v>
      </c>
      <c r="H30" s="158">
        <v>6.4000000000000001E-2</v>
      </c>
      <c r="I30" s="158">
        <v>7.3999999999999996E-2</v>
      </c>
      <c r="J30" s="146"/>
      <c r="K30" s="146"/>
    </row>
    <row r="31" spans="1:14" ht="27.6" outlineLevel="1">
      <c r="A31" s="75" t="s">
        <v>301</v>
      </c>
      <c r="B31" s="168" t="s">
        <v>292</v>
      </c>
      <c r="C31" s="158" t="s">
        <v>300</v>
      </c>
      <c r="D31" s="158">
        <v>0.22</v>
      </c>
      <c r="E31" s="158">
        <v>0.59</v>
      </c>
      <c r="F31" s="158">
        <v>0.52</v>
      </c>
      <c r="G31" s="158">
        <v>0.85</v>
      </c>
      <c r="H31" s="158">
        <v>0.32</v>
      </c>
      <c r="I31" s="158">
        <v>0.37</v>
      </c>
      <c r="J31" s="146"/>
      <c r="K31" s="146"/>
      <c r="M31" s="168"/>
      <c r="N31" s="158"/>
    </row>
    <row r="32" spans="1:14" outlineLevel="1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</row>
    <row r="33" spans="1:12" outlineLevel="1">
      <c r="A33" s="136" t="s">
        <v>290</v>
      </c>
      <c r="B33" s="97" t="s">
        <v>289</v>
      </c>
      <c r="C33" s="97" t="s">
        <v>287</v>
      </c>
      <c r="D33" s="97">
        <v>2018</v>
      </c>
      <c r="E33" s="97">
        <v>2019</v>
      </c>
      <c r="F33" s="97">
        <v>2020</v>
      </c>
      <c r="G33" s="97">
        <v>2021</v>
      </c>
      <c r="H33" s="97">
        <v>2022</v>
      </c>
      <c r="I33" s="97">
        <v>2023</v>
      </c>
      <c r="J33" s="146"/>
      <c r="K33" s="146"/>
      <c r="L33" s="146"/>
    </row>
    <row r="34" spans="1:12" ht="20.399999999999999" outlineLevel="1">
      <c r="A34" s="75" t="s">
        <v>302</v>
      </c>
      <c r="B34" s="168" t="s">
        <v>292</v>
      </c>
      <c r="C34" s="104" t="s">
        <v>300</v>
      </c>
      <c r="D34" s="151">
        <v>0</v>
      </c>
      <c r="E34" s="151">
        <v>0.03</v>
      </c>
      <c r="F34" s="152">
        <v>0</v>
      </c>
      <c r="G34" s="152">
        <v>0</v>
      </c>
      <c r="H34" s="152">
        <v>0.01</v>
      </c>
      <c r="I34" s="152">
        <v>0</v>
      </c>
      <c r="J34" s="146"/>
      <c r="K34" s="146"/>
      <c r="L34" s="146"/>
    </row>
    <row r="35" spans="1:12" outlineLevel="1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</row>
    <row r="36" spans="1:12" outlineLevel="1">
      <c r="A36" s="153" t="s">
        <v>303</v>
      </c>
      <c r="B36" s="97"/>
      <c r="C36" s="97" t="s">
        <v>287</v>
      </c>
      <c r="D36" s="97">
        <v>2018</v>
      </c>
      <c r="E36" s="97">
        <v>2019</v>
      </c>
      <c r="F36" s="97">
        <v>2020</v>
      </c>
      <c r="G36" s="97">
        <v>2021</v>
      </c>
      <c r="H36" s="97">
        <v>2022</v>
      </c>
      <c r="I36" s="97">
        <v>2023</v>
      </c>
      <c r="J36" s="146"/>
      <c r="K36" s="146"/>
      <c r="L36" s="146"/>
    </row>
    <row r="37" spans="1:12" s="7" customFormat="1" outlineLevel="1">
      <c r="A37" s="317" t="s">
        <v>204</v>
      </c>
      <c r="B37" s="317"/>
      <c r="C37" s="102" t="s">
        <v>240</v>
      </c>
      <c r="D37" s="121">
        <v>2020.45966</v>
      </c>
      <c r="E37" s="121">
        <v>2600.6114468999999</v>
      </c>
      <c r="F37" s="121">
        <v>3030.32570265</v>
      </c>
      <c r="G37" s="121">
        <v>3840.0753587080999</v>
      </c>
      <c r="H37" s="121">
        <v>4977</v>
      </c>
      <c r="I37" s="121">
        <v>7435</v>
      </c>
      <c r="J37" s="154"/>
      <c r="K37" s="154"/>
      <c r="L37" s="154"/>
    </row>
    <row r="38" spans="1:12" outlineLevel="1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12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12" ht="15.6">
      <c r="A40" s="287" t="s">
        <v>304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12" outlineLevel="1">
      <c r="A41" s="153"/>
      <c r="B41" s="97"/>
      <c r="C41" s="97" t="s">
        <v>287</v>
      </c>
      <c r="D41" s="97">
        <v>2018</v>
      </c>
      <c r="E41" s="97">
        <v>2019</v>
      </c>
      <c r="F41" s="97">
        <v>2020</v>
      </c>
      <c r="G41" s="97">
        <v>2021</v>
      </c>
      <c r="H41" s="97" t="s">
        <v>363</v>
      </c>
      <c r="I41" s="97">
        <v>2023</v>
      </c>
      <c r="J41" s="146"/>
      <c r="K41" s="146"/>
      <c r="L41" s="146"/>
    </row>
    <row r="42" spans="1:12" outlineLevel="1">
      <c r="A42" s="75" t="s">
        <v>305</v>
      </c>
      <c r="B42" s="146"/>
      <c r="C42" s="102" t="s">
        <v>240</v>
      </c>
      <c r="D42" s="121">
        <v>2133.1999999999998</v>
      </c>
      <c r="E42" s="121">
        <v>2853.0050000000001</v>
      </c>
      <c r="F42" s="121">
        <v>3149.326</v>
      </c>
      <c r="G42" s="121">
        <v>3567.8380000000002</v>
      </c>
      <c r="H42" s="121">
        <v>8900952</v>
      </c>
      <c r="I42" s="121">
        <v>9356293</v>
      </c>
      <c r="J42" s="146"/>
      <c r="K42" s="146"/>
      <c r="L42" s="146"/>
    </row>
    <row r="43" spans="1:12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12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12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12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12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12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  <row r="52" spans="1:12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2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2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2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</row>
    <row r="58" spans="1:12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</row>
    <row r="59" spans="1:12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</row>
    <row r="60" spans="1:12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</row>
    <row r="61" spans="1:12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</row>
    <row r="62" spans="1:12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</row>
    <row r="63" spans="1:12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</row>
    <row r="64" spans="1:12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</row>
    <row r="65" spans="1:12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</row>
    <row r="66" spans="1:12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</row>
    <row r="67" spans="1:12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</row>
    <row r="68" spans="1:12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12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  <row r="70" spans="1:12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</row>
    <row r="71" spans="1:12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</row>
    <row r="72" spans="1:12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</row>
    <row r="73" spans="1:12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</row>
    <row r="74" spans="1:12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</row>
    <row r="75" spans="1:12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</row>
    <row r="76" spans="1:12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</row>
    <row r="77" spans="1:12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</row>
    <row r="78" spans="1:12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</row>
    <row r="79" spans="1:12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</row>
    <row r="80" spans="1:12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</row>
    <row r="81" spans="1:12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</row>
    <row r="82" spans="1:12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</row>
    <row r="83" spans="1:12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</row>
    <row r="84" spans="1:12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</row>
    <row r="85" spans="1:12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</row>
    <row r="86" spans="1:12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</row>
    <row r="87" spans="1:12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</row>
    <row r="88" spans="1:12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</row>
    <row r="89" spans="1:12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</row>
    <row r="90" spans="1:12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</row>
    <row r="91" spans="1:12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</row>
    <row r="92" spans="1:12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</row>
    <row r="93" spans="1:12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</row>
    <row r="94" spans="1:12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</row>
    <row r="95" spans="1:12" hidden="1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</row>
    <row r="96" spans="1:12" hidden="1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</row>
    <row r="97" spans="1:12" hidden="1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</row>
    <row r="98" spans="1:12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</row>
    <row r="99" spans="1:12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</row>
    <row r="100" spans="1:12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</row>
    <row r="101" spans="1:12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</row>
    <row r="102" spans="1:12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</row>
    <row r="103" spans="1:12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</row>
    <row r="104" spans="1:12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</row>
    <row r="105" spans="1:12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</row>
    <row r="106" spans="1:12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</row>
    <row r="107" spans="1:12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</row>
    <row r="108" spans="1:12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</row>
    <row r="109" spans="1:12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</row>
    <row r="110" spans="1:12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</row>
    <row r="111" spans="1:12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</row>
    <row r="112" spans="1:12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</row>
    <row r="113" spans="1:12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</row>
    <row r="114" spans="1:12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</row>
    <row r="115" spans="1:12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</row>
    <row r="116" spans="1:12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</row>
    <row r="117" spans="1:12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</row>
    <row r="118" spans="1:12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</row>
    <row r="119" spans="1:12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</row>
    <row r="120" spans="1:12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</row>
    <row r="121" spans="1:12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</row>
    <row r="122" spans="1:12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</row>
    <row r="123" spans="1:12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</row>
    <row r="124" spans="1:12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</row>
    <row r="125" spans="1:12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</row>
    <row r="126" spans="1:12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</row>
    <row r="127" spans="1:12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</row>
    <row r="128" spans="1:12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</row>
    <row r="129" spans="1:12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</row>
    <row r="130" spans="1:12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</row>
    <row r="131" spans="1:12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</row>
    <row r="132" spans="1:12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</row>
    <row r="133" spans="1:12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</row>
    <row r="134" spans="1:12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</row>
    <row r="135" spans="1:12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</row>
    <row r="136" spans="1:12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</row>
    <row r="137" spans="1:12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</row>
    <row r="138" spans="1:12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</row>
    <row r="139" spans="1:12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</row>
    <row r="140" spans="1:12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</row>
    <row r="141" spans="1:12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</row>
    <row r="142" spans="1:12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</row>
    <row r="143" spans="1:12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</row>
    <row r="144" spans="1:12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</row>
    <row r="145" spans="1:12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</row>
    <row r="146" spans="1:12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</row>
    <row r="147" spans="1:12"/>
    <row r="148" spans="1:12"/>
    <row r="149" spans="1:12"/>
    <row r="150" spans="1:12"/>
    <row r="151" spans="1:12"/>
    <row r="152" spans="1:12"/>
    <row r="153" spans="1:12"/>
    <row r="154" spans="1:12"/>
    <row r="155" spans="1:12"/>
    <row r="156" spans="1:12"/>
    <row r="157" spans="1:12"/>
    <row r="158" spans="1:12"/>
    <row r="159" spans="1:12"/>
    <row r="160" spans="1:12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</sheetData>
  <mergeCells count="1">
    <mergeCell ref="A37:B37"/>
  </mergeCells>
  <pageMargins left="0.25" right="0.25" top="0.75" bottom="0.75" header="0.3" footer="0.3"/>
  <pageSetup paperSize="9" scale="56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79"/>
  <sheetViews>
    <sheetView showGridLines="0" zoomScale="90" zoomScaleNormal="90" zoomScaleSheetLayoutView="100" workbookViewId="0">
      <selection activeCell="E14" sqref="E14"/>
    </sheetView>
  </sheetViews>
  <sheetFormatPr defaultColWidth="9.109375" defaultRowHeight="14.4" outlineLevelRow="2"/>
  <cols>
    <col min="1" max="1" width="52.88671875" style="71" customWidth="1"/>
    <col min="2" max="2" width="16.33203125" style="71" customWidth="1"/>
    <col min="3" max="4" width="12" style="71" customWidth="1"/>
    <col min="5" max="8" width="12" style="67" customWidth="1"/>
    <col min="9" max="16384" width="9.109375" style="67"/>
  </cols>
  <sheetData>
    <row r="1" spans="1:8">
      <c r="D1" s="72"/>
    </row>
    <row r="2" spans="1:8" ht="18">
      <c r="A2" s="66" t="s">
        <v>306</v>
      </c>
      <c r="B2" s="68"/>
      <c r="C2" s="11"/>
      <c r="D2" s="11"/>
      <c r="E2" s="11"/>
      <c r="F2" s="11"/>
      <c r="G2" s="11"/>
      <c r="H2" s="11"/>
    </row>
    <row r="3" spans="1:8">
      <c r="A3" s="94"/>
      <c r="B3" s="95"/>
      <c r="C3" s="95"/>
      <c r="D3" s="95"/>
      <c r="E3" s="68"/>
      <c r="F3" s="68"/>
      <c r="G3" s="68"/>
      <c r="H3" s="68"/>
    </row>
    <row r="4" spans="1:8">
      <c r="A4" s="73"/>
    </row>
    <row r="5" spans="1:8">
      <c r="A5" s="74"/>
    </row>
    <row r="6" spans="1:8" ht="15.6">
      <c r="A6" s="286" t="s">
        <v>307</v>
      </c>
    </row>
    <row r="7" spans="1:8" outlineLevel="1">
      <c r="A7" s="87" t="s">
        <v>308</v>
      </c>
      <c r="B7" s="96" t="s">
        <v>309</v>
      </c>
      <c r="C7" s="93" t="s">
        <v>5</v>
      </c>
      <c r="D7" s="93" t="s">
        <v>7</v>
      </c>
      <c r="E7" s="93" t="s">
        <v>10</v>
      </c>
      <c r="F7" s="93">
        <v>2021</v>
      </c>
      <c r="G7" s="93">
        <v>2022</v>
      </c>
      <c r="H7" s="93">
        <v>2023</v>
      </c>
    </row>
    <row r="8" spans="1:8" outlineLevel="1">
      <c r="A8" s="298" t="s">
        <v>313</v>
      </c>
      <c r="B8" s="12" t="s">
        <v>283</v>
      </c>
      <c r="C8" s="76">
        <v>10</v>
      </c>
      <c r="D8" s="77">
        <v>10</v>
      </c>
      <c r="E8" s="77">
        <v>10</v>
      </c>
      <c r="F8" s="77">
        <v>10</v>
      </c>
      <c r="G8" s="77">
        <v>10</v>
      </c>
      <c r="H8" s="77">
        <v>10</v>
      </c>
    </row>
    <row r="9" spans="1:8" outlineLevel="1">
      <c r="A9" s="299" t="s">
        <v>314</v>
      </c>
      <c r="B9" s="12" t="s">
        <v>283</v>
      </c>
      <c r="C9" s="76">
        <v>7</v>
      </c>
      <c r="D9" s="77">
        <v>7</v>
      </c>
      <c r="E9" s="77">
        <v>7</v>
      </c>
      <c r="F9" s="77">
        <v>7</v>
      </c>
      <c r="G9" s="77">
        <v>4</v>
      </c>
      <c r="H9" s="77">
        <v>5</v>
      </c>
    </row>
    <row r="10" spans="1:8" outlineLevel="1">
      <c r="A10" s="299" t="s">
        <v>315</v>
      </c>
      <c r="B10" s="79" t="s">
        <v>0</v>
      </c>
      <c r="C10" s="80">
        <f t="shared" ref="C10:E10" si="0">C9/C8</f>
        <v>0.7</v>
      </c>
      <c r="D10" s="81">
        <f t="shared" si="0"/>
        <v>0.7</v>
      </c>
      <c r="E10" s="81">
        <f t="shared" si="0"/>
        <v>0.7</v>
      </c>
      <c r="F10" s="81">
        <f>E10</f>
        <v>0.7</v>
      </c>
      <c r="G10" s="81">
        <v>0.4</v>
      </c>
      <c r="H10" s="81">
        <v>0.5</v>
      </c>
    </row>
    <row r="11" spans="1:8" outlineLevel="1">
      <c r="A11" s="298" t="s">
        <v>319</v>
      </c>
      <c r="B11" s="12" t="s">
        <v>312</v>
      </c>
      <c r="C11" s="76" t="s">
        <v>310</v>
      </c>
      <c r="D11" s="76" t="s">
        <v>310</v>
      </c>
      <c r="E11" s="76" t="s">
        <v>310</v>
      </c>
      <c r="F11" s="76" t="s">
        <v>310</v>
      </c>
      <c r="G11" s="76" t="s">
        <v>310</v>
      </c>
      <c r="H11" s="76" t="s">
        <v>310</v>
      </c>
    </row>
    <row r="12" spans="1:8" outlineLevel="1">
      <c r="A12" s="298" t="s">
        <v>316</v>
      </c>
      <c r="B12" s="12" t="s">
        <v>283</v>
      </c>
      <c r="C12" s="76">
        <v>2</v>
      </c>
      <c r="D12" s="76">
        <v>2</v>
      </c>
      <c r="E12" s="76">
        <v>2</v>
      </c>
      <c r="F12" s="76">
        <v>2</v>
      </c>
      <c r="G12" s="76">
        <v>1</v>
      </c>
      <c r="H12" s="76">
        <v>1</v>
      </c>
    </row>
    <row r="13" spans="1:8" outlineLevel="1">
      <c r="A13" s="298" t="s">
        <v>317</v>
      </c>
      <c r="B13" s="12" t="s">
        <v>344</v>
      </c>
      <c r="C13" s="76">
        <v>9</v>
      </c>
      <c r="D13" s="82">
        <v>8</v>
      </c>
      <c r="E13" s="82">
        <v>11</v>
      </c>
      <c r="F13" s="82">
        <v>8</v>
      </c>
      <c r="G13" s="82">
        <v>12</v>
      </c>
      <c r="H13" s="82">
        <v>12</v>
      </c>
    </row>
    <row r="14" spans="1:8" outlineLevel="1">
      <c r="A14" s="298" t="s">
        <v>318</v>
      </c>
      <c r="B14" s="12" t="s">
        <v>344</v>
      </c>
      <c r="C14" s="83">
        <v>8</v>
      </c>
      <c r="D14" s="84">
        <v>8</v>
      </c>
      <c r="E14" s="84">
        <v>8</v>
      </c>
      <c r="F14" s="84">
        <v>7</v>
      </c>
      <c r="G14" s="84">
        <v>10</v>
      </c>
      <c r="H14" s="84">
        <v>12</v>
      </c>
    </row>
    <row r="15" spans="1:8" outlineLevel="1">
      <c r="A15" s="298"/>
      <c r="B15" s="12"/>
      <c r="C15" s="83"/>
      <c r="D15" s="84"/>
      <c r="E15" s="84"/>
      <c r="F15" s="84"/>
      <c r="G15" s="84"/>
    </row>
    <row r="16" spans="1:8" outlineLevel="1">
      <c r="A16" s="188" t="s">
        <v>321</v>
      </c>
      <c r="B16" s="12" t="s">
        <v>311</v>
      </c>
      <c r="C16" s="184">
        <v>97317.8</v>
      </c>
      <c r="D16" s="184">
        <v>109761.8</v>
      </c>
      <c r="E16" s="184">
        <v>135559.79999999999</v>
      </c>
      <c r="F16" s="184">
        <v>132807.6</v>
      </c>
      <c r="G16" s="210">
        <v>85786.195770000006</v>
      </c>
      <c r="H16" s="210">
        <v>91874.555999999997</v>
      </c>
    </row>
    <row r="17" spans="1:8" outlineLevel="1">
      <c r="A17" s="78"/>
      <c r="B17" s="79"/>
      <c r="C17" s="85"/>
      <c r="E17" s="71"/>
      <c r="F17" s="71"/>
      <c r="G17" s="71"/>
      <c r="H17" s="71"/>
    </row>
    <row r="18" spans="1:8" outlineLevel="1">
      <c r="A18" s="87" t="s">
        <v>323</v>
      </c>
      <c r="B18" s="96" t="s">
        <v>309</v>
      </c>
      <c r="C18" s="93" t="s">
        <v>5</v>
      </c>
      <c r="D18" s="93" t="s">
        <v>7</v>
      </c>
      <c r="E18" s="93" t="s">
        <v>10</v>
      </c>
      <c r="F18" s="93" t="s">
        <v>12</v>
      </c>
      <c r="G18" s="93">
        <v>2022</v>
      </c>
      <c r="H18" s="93">
        <v>2023</v>
      </c>
    </row>
    <row r="19" spans="1:8" outlineLevel="1">
      <c r="A19" s="298" t="s">
        <v>364</v>
      </c>
      <c r="B19" s="12" t="s">
        <v>283</v>
      </c>
      <c r="C19" s="76">
        <v>4</v>
      </c>
      <c r="D19" s="76">
        <v>5</v>
      </c>
      <c r="E19" s="76">
        <v>4</v>
      </c>
      <c r="F19" s="76">
        <v>0</v>
      </c>
      <c r="G19" s="76">
        <v>7</v>
      </c>
      <c r="H19" s="77">
        <v>7</v>
      </c>
    </row>
    <row r="20" spans="1:8" outlineLevel="1">
      <c r="A20" s="298" t="s">
        <v>365</v>
      </c>
      <c r="B20" s="12" t="s">
        <v>283</v>
      </c>
      <c r="C20" s="76">
        <v>2</v>
      </c>
      <c r="D20" s="76">
        <v>3</v>
      </c>
      <c r="E20" s="76">
        <v>4</v>
      </c>
      <c r="F20" s="76">
        <v>5</v>
      </c>
      <c r="G20" s="76">
        <v>2</v>
      </c>
      <c r="H20" s="77">
        <v>1</v>
      </c>
    </row>
    <row r="21" spans="1:8" outlineLevel="1">
      <c r="A21" s="298" t="s">
        <v>366</v>
      </c>
      <c r="B21" s="12" t="s">
        <v>283</v>
      </c>
      <c r="C21" s="76">
        <v>5</v>
      </c>
      <c r="D21" s="76">
        <v>2</v>
      </c>
      <c r="E21" s="76">
        <v>2</v>
      </c>
      <c r="F21" s="76">
        <v>5</v>
      </c>
      <c r="G21" s="76">
        <v>1</v>
      </c>
      <c r="H21" s="77">
        <v>2</v>
      </c>
    </row>
    <row r="22" spans="1:8" outlineLevel="1">
      <c r="A22" s="78"/>
      <c r="B22" s="79"/>
      <c r="C22" s="85"/>
      <c r="E22" s="71"/>
      <c r="F22" s="71"/>
      <c r="G22" s="71"/>
      <c r="H22" s="71"/>
    </row>
    <row r="23" spans="1:8" outlineLevel="1">
      <c r="A23" s="87" t="s">
        <v>322</v>
      </c>
      <c r="B23" s="96" t="s">
        <v>309</v>
      </c>
      <c r="C23" s="93" t="s">
        <v>5</v>
      </c>
      <c r="D23" s="93" t="s">
        <v>7</v>
      </c>
      <c r="E23" s="93" t="s">
        <v>10</v>
      </c>
      <c r="F23" s="93" t="s">
        <v>12</v>
      </c>
      <c r="G23" s="93">
        <v>2022</v>
      </c>
      <c r="H23" s="93">
        <v>2023</v>
      </c>
    </row>
    <row r="24" spans="1:8" outlineLevel="1">
      <c r="A24" s="15" t="s">
        <v>367</v>
      </c>
      <c r="B24" s="12" t="s">
        <v>283</v>
      </c>
      <c r="C24" s="76">
        <v>1</v>
      </c>
      <c r="D24" s="76">
        <v>1</v>
      </c>
      <c r="E24" s="76">
        <v>1</v>
      </c>
      <c r="F24" s="76">
        <v>1</v>
      </c>
      <c r="G24" s="76">
        <v>1</v>
      </c>
      <c r="H24" s="76">
        <v>1</v>
      </c>
    </row>
    <row r="25" spans="1:8" outlineLevel="1">
      <c r="A25" s="15" t="s">
        <v>368</v>
      </c>
      <c r="B25" s="12" t="s">
        <v>283</v>
      </c>
      <c r="C25" s="76">
        <v>6</v>
      </c>
      <c r="D25" s="76">
        <v>1</v>
      </c>
      <c r="E25" s="76">
        <v>1</v>
      </c>
      <c r="F25" s="76">
        <v>1</v>
      </c>
      <c r="G25" s="76">
        <v>2</v>
      </c>
      <c r="H25" s="76">
        <v>2</v>
      </c>
    </row>
    <row r="26" spans="1:8" outlineLevel="1">
      <c r="A26" s="15" t="s">
        <v>369</v>
      </c>
      <c r="B26" s="12" t="s">
        <v>283</v>
      </c>
      <c r="C26" s="76">
        <v>3</v>
      </c>
      <c r="D26" s="305">
        <v>5</v>
      </c>
      <c r="E26" s="305">
        <v>4</v>
      </c>
      <c r="F26" s="305">
        <v>4</v>
      </c>
      <c r="G26" s="305">
        <v>2</v>
      </c>
      <c r="H26" s="305">
        <v>2</v>
      </c>
    </row>
    <row r="27" spans="1:8" outlineLevel="1">
      <c r="A27" s="15" t="s">
        <v>370</v>
      </c>
      <c r="B27" s="12" t="s">
        <v>283</v>
      </c>
      <c r="C27" s="76"/>
      <c r="D27" s="76">
        <v>3</v>
      </c>
      <c r="E27" s="76">
        <v>4</v>
      </c>
      <c r="F27" s="76">
        <v>4</v>
      </c>
      <c r="G27" s="76">
        <v>5</v>
      </c>
      <c r="H27" s="76">
        <v>5</v>
      </c>
    </row>
    <row r="28" spans="1:8">
      <c r="E28" s="71"/>
      <c r="F28" s="71"/>
      <c r="G28" s="71"/>
      <c r="H28" s="71"/>
    </row>
    <row r="29" spans="1:8" ht="15.6">
      <c r="A29" s="288" t="s">
        <v>320</v>
      </c>
      <c r="E29" s="71"/>
      <c r="F29" s="71"/>
      <c r="G29" s="71"/>
      <c r="H29" s="71"/>
    </row>
    <row r="30" spans="1:8" outlineLevel="1">
      <c r="A30" s="87" t="s">
        <v>324</v>
      </c>
      <c r="B30" s="96" t="s">
        <v>309</v>
      </c>
      <c r="C30" s="93" t="s">
        <v>5</v>
      </c>
      <c r="D30" s="93" t="s">
        <v>7</v>
      </c>
      <c r="E30" s="93" t="s">
        <v>10</v>
      </c>
      <c r="F30" s="93" t="s">
        <v>12</v>
      </c>
      <c r="G30" s="93">
        <v>2022</v>
      </c>
      <c r="H30" s="93">
        <v>2023</v>
      </c>
    </row>
    <row r="31" spans="1:8" outlineLevel="1">
      <c r="A31" s="15" t="s">
        <v>313</v>
      </c>
      <c r="B31" s="12" t="s">
        <v>283</v>
      </c>
      <c r="C31" s="76">
        <v>4</v>
      </c>
      <c r="D31" s="76">
        <v>4</v>
      </c>
      <c r="E31" s="76">
        <v>4</v>
      </c>
      <c r="F31" s="76">
        <v>4</v>
      </c>
      <c r="G31" s="76">
        <v>3</v>
      </c>
      <c r="H31" s="76">
        <v>3</v>
      </c>
    </row>
    <row r="32" spans="1:8" outlineLevel="1">
      <c r="A32" s="15" t="s">
        <v>314</v>
      </c>
      <c r="B32" s="12" t="s">
        <v>283</v>
      </c>
      <c r="C32" s="76">
        <v>4</v>
      </c>
      <c r="D32" s="76">
        <v>4</v>
      </c>
      <c r="E32" s="76">
        <v>4</v>
      </c>
      <c r="F32" s="76">
        <v>4</v>
      </c>
      <c r="G32" s="76">
        <v>2</v>
      </c>
      <c r="H32" s="76">
        <v>3</v>
      </c>
    </row>
    <row r="33" spans="1:8" outlineLevel="1">
      <c r="A33" s="15" t="s">
        <v>328</v>
      </c>
      <c r="B33" s="12" t="s">
        <v>0</v>
      </c>
      <c r="C33" s="76">
        <v>100</v>
      </c>
      <c r="D33" s="76">
        <v>100</v>
      </c>
      <c r="E33" s="76">
        <v>100</v>
      </c>
      <c r="F33" s="76">
        <v>100</v>
      </c>
      <c r="G33" s="76">
        <v>66</v>
      </c>
      <c r="H33" s="76">
        <v>100</v>
      </c>
    </row>
    <row r="34" spans="1:8" outlineLevel="1">
      <c r="A34" s="15" t="s">
        <v>329</v>
      </c>
      <c r="B34" s="12" t="s">
        <v>312</v>
      </c>
      <c r="C34" s="76" t="s">
        <v>310</v>
      </c>
      <c r="D34" s="76" t="s">
        <v>310</v>
      </c>
      <c r="E34" s="76" t="s">
        <v>310</v>
      </c>
      <c r="F34" s="76" t="s">
        <v>310</v>
      </c>
      <c r="G34" s="76" t="s">
        <v>310</v>
      </c>
      <c r="H34" s="76" t="s">
        <v>310</v>
      </c>
    </row>
    <row r="35" spans="1:8" outlineLevel="1">
      <c r="A35" s="15" t="s">
        <v>330</v>
      </c>
      <c r="B35" s="12" t="s">
        <v>344</v>
      </c>
      <c r="C35" s="76">
        <v>5</v>
      </c>
      <c r="D35" s="76">
        <v>5</v>
      </c>
      <c r="E35" s="76">
        <v>5</v>
      </c>
      <c r="F35" s="76">
        <v>6</v>
      </c>
      <c r="G35" s="76">
        <v>5</v>
      </c>
      <c r="H35" s="76">
        <v>6</v>
      </c>
    </row>
    <row r="36" spans="1:8" outlineLevel="1">
      <c r="E36" s="71"/>
      <c r="F36" s="71"/>
      <c r="G36" s="71"/>
      <c r="H36" s="71"/>
    </row>
    <row r="37" spans="1:8" outlineLevel="1">
      <c r="E37" s="71"/>
      <c r="F37" s="71"/>
      <c r="G37" s="71"/>
      <c r="H37" s="71"/>
    </row>
    <row r="38" spans="1:8" outlineLevel="1">
      <c r="A38" s="87" t="s">
        <v>325</v>
      </c>
      <c r="B38" s="96" t="s">
        <v>309</v>
      </c>
      <c r="C38" s="93" t="s">
        <v>5</v>
      </c>
      <c r="D38" s="93" t="s">
        <v>7</v>
      </c>
      <c r="E38" s="93" t="s">
        <v>10</v>
      </c>
      <c r="F38" s="93" t="s">
        <v>12</v>
      </c>
      <c r="G38" s="93">
        <v>2022</v>
      </c>
      <c r="H38" s="93">
        <v>2023</v>
      </c>
    </row>
    <row r="39" spans="1:8" outlineLevel="1">
      <c r="A39" s="15" t="s">
        <v>313</v>
      </c>
      <c r="B39" s="12" t="s">
        <v>283</v>
      </c>
      <c r="C39" s="76">
        <v>3</v>
      </c>
      <c r="D39" s="76">
        <v>3</v>
      </c>
      <c r="E39" s="76">
        <v>3</v>
      </c>
      <c r="F39" s="76">
        <v>3</v>
      </c>
      <c r="G39" s="76">
        <v>3</v>
      </c>
      <c r="H39" s="76">
        <v>3</v>
      </c>
    </row>
    <row r="40" spans="1:8" outlineLevel="1">
      <c r="A40" s="15" t="s">
        <v>314</v>
      </c>
      <c r="B40" s="12" t="s">
        <v>283</v>
      </c>
      <c r="C40" s="76">
        <v>3</v>
      </c>
      <c r="D40" s="76">
        <v>3</v>
      </c>
      <c r="E40" s="76">
        <v>3</v>
      </c>
      <c r="F40" s="76">
        <v>3</v>
      </c>
      <c r="G40" s="76">
        <v>2</v>
      </c>
      <c r="H40" s="76">
        <v>2</v>
      </c>
    </row>
    <row r="41" spans="1:8" outlineLevel="1">
      <c r="A41" s="15" t="s">
        <v>328</v>
      </c>
      <c r="B41" s="12" t="s">
        <v>0</v>
      </c>
      <c r="C41" s="86">
        <v>1</v>
      </c>
      <c r="D41" s="86">
        <v>1</v>
      </c>
      <c r="E41" s="86">
        <v>1</v>
      </c>
      <c r="F41" s="86">
        <v>1</v>
      </c>
      <c r="G41" s="86">
        <v>0.66</v>
      </c>
      <c r="H41" s="86">
        <v>0.66</v>
      </c>
    </row>
    <row r="42" spans="1:8" outlineLevel="1">
      <c r="A42" s="15" t="s">
        <v>329</v>
      </c>
      <c r="B42" s="12" t="s">
        <v>312</v>
      </c>
      <c r="C42" s="76" t="s">
        <v>310</v>
      </c>
      <c r="D42" s="76" t="s">
        <v>310</v>
      </c>
      <c r="E42" s="76" t="s">
        <v>310</v>
      </c>
      <c r="F42" s="76" t="s">
        <v>310</v>
      </c>
      <c r="G42" s="76" t="s">
        <v>326</v>
      </c>
      <c r="H42" s="76" t="s">
        <v>326</v>
      </c>
    </row>
    <row r="43" spans="1:8" outlineLevel="1">
      <c r="A43" s="15" t="s">
        <v>330</v>
      </c>
      <c r="B43" s="12" t="s">
        <v>344</v>
      </c>
      <c r="C43" s="76">
        <v>4</v>
      </c>
      <c r="D43" s="76">
        <v>4</v>
      </c>
      <c r="E43" s="76">
        <v>5</v>
      </c>
      <c r="F43" s="76">
        <v>4</v>
      </c>
      <c r="G43" s="76">
        <v>3</v>
      </c>
      <c r="H43" s="76">
        <v>4</v>
      </c>
    </row>
    <row r="44" spans="1:8" outlineLevel="1">
      <c r="E44" s="71"/>
      <c r="F44" s="71"/>
      <c r="G44" s="71"/>
      <c r="H44" s="71"/>
    </row>
    <row r="45" spans="1:8" outlineLevel="1">
      <c r="E45" s="71"/>
      <c r="F45" s="71"/>
      <c r="G45" s="71"/>
      <c r="H45" s="71"/>
    </row>
    <row r="46" spans="1:8" outlineLevel="1">
      <c r="A46" s="87" t="s">
        <v>72</v>
      </c>
      <c r="B46" s="96" t="s">
        <v>309</v>
      </c>
      <c r="C46" s="96" t="s">
        <v>5</v>
      </c>
      <c r="D46" s="96" t="s">
        <v>7</v>
      </c>
      <c r="E46" s="96" t="s">
        <v>10</v>
      </c>
      <c r="F46" s="96" t="s">
        <v>12</v>
      </c>
      <c r="G46" s="93">
        <v>2022</v>
      </c>
      <c r="H46" s="93">
        <v>2023</v>
      </c>
    </row>
    <row r="47" spans="1:8" outlineLevel="1">
      <c r="A47" s="15" t="s">
        <v>313</v>
      </c>
      <c r="B47" s="12" t="s">
        <v>283</v>
      </c>
      <c r="C47" s="76" t="s">
        <v>3</v>
      </c>
      <c r="D47" s="76" t="s">
        <v>3</v>
      </c>
      <c r="E47" s="76" t="s">
        <v>3</v>
      </c>
      <c r="F47" s="76" t="s">
        <v>3</v>
      </c>
      <c r="G47" s="82">
        <v>3</v>
      </c>
      <c r="H47" s="82">
        <v>3</v>
      </c>
    </row>
    <row r="48" spans="1:8" outlineLevel="1">
      <c r="A48" s="15" t="s">
        <v>314</v>
      </c>
      <c r="B48" s="12" t="s">
        <v>283</v>
      </c>
      <c r="C48" s="76" t="s">
        <v>3</v>
      </c>
      <c r="D48" s="76" t="s">
        <v>3</v>
      </c>
      <c r="E48" s="76" t="s">
        <v>3</v>
      </c>
      <c r="F48" s="76" t="s">
        <v>3</v>
      </c>
      <c r="G48" s="82">
        <v>1</v>
      </c>
      <c r="H48" s="82">
        <v>2</v>
      </c>
    </row>
    <row r="49" spans="1:8" outlineLevel="1">
      <c r="A49" s="15" t="s">
        <v>328</v>
      </c>
      <c r="B49" s="12" t="s">
        <v>0</v>
      </c>
      <c r="C49" s="76" t="s">
        <v>3</v>
      </c>
      <c r="D49" s="76" t="s">
        <v>3</v>
      </c>
      <c r="E49" s="76" t="s">
        <v>3</v>
      </c>
      <c r="F49" s="76" t="s">
        <v>3</v>
      </c>
      <c r="G49" s="86">
        <v>0.33</v>
      </c>
      <c r="H49" s="86">
        <v>0.66</v>
      </c>
    </row>
    <row r="50" spans="1:8" outlineLevel="1">
      <c r="A50" s="15" t="s">
        <v>329</v>
      </c>
      <c r="B50" s="12" t="s">
        <v>312</v>
      </c>
      <c r="C50" s="76" t="s">
        <v>3</v>
      </c>
      <c r="D50" s="76" t="s">
        <v>3</v>
      </c>
      <c r="E50" s="76" t="s">
        <v>3</v>
      </c>
      <c r="F50" s="76" t="s">
        <v>3</v>
      </c>
      <c r="G50" s="76" t="s">
        <v>327</v>
      </c>
      <c r="H50" s="76" t="s">
        <v>327</v>
      </c>
    </row>
    <row r="51" spans="1:8" outlineLevel="1">
      <c r="A51" s="15" t="s">
        <v>330</v>
      </c>
      <c r="B51" s="12" t="s">
        <v>344</v>
      </c>
      <c r="C51" s="76" t="s">
        <v>3</v>
      </c>
      <c r="D51" s="76" t="s">
        <v>3</v>
      </c>
      <c r="E51" s="76" t="s">
        <v>3</v>
      </c>
      <c r="F51" s="76" t="s">
        <v>3</v>
      </c>
      <c r="G51" s="82">
        <v>2</v>
      </c>
      <c r="H51" s="82">
        <v>4</v>
      </c>
    </row>
    <row r="52" spans="1:8">
      <c r="E52" s="71"/>
      <c r="F52" s="71"/>
      <c r="G52" s="71"/>
      <c r="H52" s="71"/>
    </row>
    <row r="53" spans="1:8" ht="15.6">
      <c r="A53" s="286" t="s">
        <v>348</v>
      </c>
      <c r="B53" s="67"/>
      <c r="C53" s="67"/>
      <c r="D53" s="67"/>
    </row>
    <row r="54" spans="1:8" outlineLevel="1">
      <c r="A54" s="87" t="s">
        <v>349</v>
      </c>
      <c r="B54" s="96" t="s">
        <v>309</v>
      </c>
      <c r="C54" s="93" t="s">
        <v>5</v>
      </c>
      <c r="D54" s="93" t="s">
        <v>7</v>
      </c>
      <c r="E54" s="93" t="s">
        <v>10</v>
      </c>
      <c r="F54" s="93" t="s">
        <v>12</v>
      </c>
      <c r="G54" s="93">
        <v>2022</v>
      </c>
      <c r="H54" s="93">
        <v>2023</v>
      </c>
    </row>
    <row r="55" spans="1:8" outlineLevel="2">
      <c r="A55" s="298" t="s">
        <v>331</v>
      </c>
      <c r="B55" s="12" t="s">
        <v>283</v>
      </c>
      <c r="C55" s="76">
        <v>7</v>
      </c>
      <c r="D55" s="76">
        <v>7</v>
      </c>
      <c r="E55" s="76">
        <v>7</v>
      </c>
      <c r="F55" s="76">
        <v>7</v>
      </c>
      <c r="G55" s="76">
        <v>3</v>
      </c>
      <c r="H55" s="76">
        <v>3</v>
      </c>
    </row>
    <row r="56" spans="1:8" outlineLevel="2">
      <c r="A56" s="298" t="s">
        <v>332</v>
      </c>
      <c r="B56" s="12" t="s">
        <v>345</v>
      </c>
      <c r="C56" s="76">
        <v>6</v>
      </c>
      <c r="D56" s="76">
        <v>7</v>
      </c>
      <c r="E56" s="76">
        <v>6</v>
      </c>
      <c r="F56" s="76">
        <v>6</v>
      </c>
      <c r="G56" s="76">
        <v>8</v>
      </c>
      <c r="H56" s="76">
        <v>5</v>
      </c>
    </row>
    <row r="57" spans="1:8" ht="9" customHeight="1" outlineLevel="2">
      <c r="A57" s="15"/>
      <c r="B57" s="12"/>
      <c r="C57" s="76"/>
      <c r="D57" s="76"/>
      <c r="E57" s="76"/>
      <c r="F57" s="76"/>
      <c r="G57" s="76"/>
      <c r="H57" s="76"/>
    </row>
    <row r="58" spans="1:8">
      <c r="E58" s="71"/>
      <c r="F58" s="71"/>
      <c r="G58" s="71"/>
      <c r="H58" s="71"/>
    </row>
    <row r="59" spans="1:8" ht="15.6">
      <c r="A59" s="288" t="s">
        <v>333</v>
      </c>
      <c r="E59" s="71"/>
      <c r="F59" s="71"/>
      <c r="G59" s="71"/>
      <c r="H59" s="71"/>
    </row>
    <row r="60" spans="1:8" ht="30" customHeight="1" outlineLevel="1">
      <c r="A60" s="233" t="s">
        <v>338</v>
      </c>
      <c r="B60" s="96" t="s">
        <v>309</v>
      </c>
      <c r="C60" s="97" t="s">
        <v>5</v>
      </c>
      <c r="D60" s="97" t="s">
        <v>7</v>
      </c>
      <c r="E60" s="97" t="s">
        <v>10</v>
      </c>
      <c r="F60" s="97" t="s">
        <v>12</v>
      </c>
      <c r="G60" s="97">
        <v>2022</v>
      </c>
      <c r="H60" s="97">
        <v>2023</v>
      </c>
    </row>
    <row r="61" spans="1:8" ht="27" customHeight="1" outlineLevel="1">
      <c r="A61" s="101" t="s">
        <v>339</v>
      </c>
      <c r="B61" s="102" t="s">
        <v>312</v>
      </c>
      <c r="C61" s="103" t="s">
        <v>2</v>
      </c>
      <c r="D61" s="103" t="s">
        <v>310</v>
      </c>
      <c r="E61" s="103" t="s">
        <v>310</v>
      </c>
      <c r="F61" s="103" t="s">
        <v>310</v>
      </c>
      <c r="G61" s="103" t="s">
        <v>310</v>
      </c>
      <c r="H61" s="103" t="s">
        <v>310</v>
      </c>
    </row>
    <row r="62" spans="1:8" outlineLevel="1">
      <c r="A62" s="233" t="s">
        <v>334</v>
      </c>
      <c r="B62" s="96" t="s">
        <v>309</v>
      </c>
      <c r="C62" s="97" t="s">
        <v>5</v>
      </c>
      <c r="D62" s="97" t="s">
        <v>7</v>
      </c>
      <c r="E62" s="97" t="s">
        <v>10</v>
      </c>
      <c r="F62" s="97" t="s">
        <v>12</v>
      </c>
      <c r="G62" s="97">
        <v>2022</v>
      </c>
      <c r="H62" s="97">
        <v>2023</v>
      </c>
    </row>
    <row r="63" spans="1:8" outlineLevel="1">
      <c r="A63" s="98" t="s">
        <v>335</v>
      </c>
      <c r="B63" s="102" t="s">
        <v>312</v>
      </c>
      <c r="C63" s="100" t="s">
        <v>2</v>
      </c>
      <c r="D63" s="100" t="s">
        <v>310</v>
      </c>
      <c r="E63" s="100" t="s">
        <v>310</v>
      </c>
      <c r="F63" s="100" t="s">
        <v>310</v>
      </c>
      <c r="G63" s="100" t="s">
        <v>310</v>
      </c>
      <c r="H63" s="100" t="s">
        <v>310</v>
      </c>
    </row>
    <row r="64" spans="1:8" outlineLevel="1">
      <c r="A64" s="98"/>
      <c r="B64" s="18"/>
      <c r="C64" s="100"/>
      <c r="D64" s="100"/>
      <c r="E64" s="100"/>
      <c r="F64" s="100"/>
      <c r="G64" s="100"/>
      <c r="H64" s="100"/>
    </row>
    <row r="65" spans="1:8" outlineLevel="1">
      <c r="A65" s="233" t="s">
        <v>336</v>
      </c>
      <c r="B65" s="96" t="s">
        <v>309</v>
      </c>
      <c r="C65" s="97" t="s">
        <v>5</v>
      </c>
      <c r="D65" s="97" t="s">
        <v>7</v>
      </c>
      <c r="E65" s="97" t="s">
        <v>10</v>
      </c>
      <c r="F65" s="97" t="s">
        <v>12</v>
      </c>
      <c r="G65" s="97">
        <v>2022</v>
      </c>
      <c r="H65" s="97">
        <v>2023</v>
      </c>
    </row>
    <row r="66" spans="1:8" outlineLevel="1">
      <c r="A66" s="98" t="s">
        <v>337</v>
      </c>
      <c r="B66" s="18" t="s">
        <v>311</v>
      </c>
      <c r="C66" s="99">
        <v>590</v>
      </c>
      <c r="D66" s="99">
        <v>590</v>
      </c>
      <c r="E66" s="99">
        <v>590</v>
      </c>
      <c r="F66" s="99">
        <v>620</v>
      </c>
      <c r="G66" s="99">
        <v>683.7</v>
      </c>
      <c r="H66" s="99">
        <v>752.1</v>
      </c>
    </row>
    <row r="68" spans="1:8" ht="15.6">
      <c r="A68" s="288" t="s">
        <v>340</v>
      </c>
      <c r="B68" s="67"/>
      <c r="C68" s="67"/>
      <c r="D68" s="67"/>
    </row>
    <row r="69" spans="1:8" ht="28.8" outlineLevel="2">
      <c r="A69" s="187" t="s">
        <v>341</v>
      </c>
      <c r="B69" s="97" t="s">
        <v>309</v>
      </c>
      <c r="C69" s="97" t="s">
        <v>5</v>
      </c>
      <c r="D69" s="97" t="s">
        <v>7</v>
      </c>
      <c r="E69" s="97" t="s">
        <v>10</v>
      </c>
      <c r="F69" s="97" t="s">
        <v>12</v>
      </c>
      <c r="G69" s="97">
        <v>2022</v>
      </c>
      <c r="H69" s="97">
        <v>2023</v>
      </c>
    </row>
    <row r="70" spans="1:8" ht="28.8" outlineLevel="2">
      <c r="A70" s="186" t="s">
        <v>342</v>
      </c>
      <c r="B70" s="105" t="s">
        <v>283</v>
      </c>
      <c r="C70" s="189">
        <v>5675</v>
      </c>
      <c r="D70" s="185" t="s">
        <v>67</v>
      </c>
      <c r="E70" s="185" t="s">
        <v>68</v>
      </c>
      <c r="F70" s="185" t="s">
        <v>69</v>
      </c>
      <c r="G70" s="281">
        <v>7380</v>
      </c>
      <c r="H70" s="281">
        <v>8013</v>
      </c>
    </row>
    <row r="71" spans="1:8" ht="28.8" outlineLevel="2">
      <c r="A71" s="186" t="s">
        <v>343</v>
      </c>
      <c r="B71" s="105" t="s">
        <v>0</v>
      </c>
      <c r="C71" s="105">
        <v>55</v>
      </c>
      <c r="D71" s="105">
        <v>55.61</v>
      </c>
      <c r="E71" s="105">
        <v>60</v>
      </c>
      <c r="F71" s="105">
        <v>62</v>
      </c>
      <c r="G71" s="134">
        <v>68</v>
      </c>
      <c r="H71" s="134">
        <v>92</v>
      </c>
    </row>
    <row r="72" spans="1:8" outlineLevel="2">
      <c r="A72" s="186"/>
      <c r="B72" s="105"/>
      <c r="C72" s="105"/>
      <c r="D72" s="105"/>
      <c r="E72" s="105"/>
      <c r="F72" s="105"/>
      <c r="G72" s="134"/>
      <c r="H72" s="134"/>
    </row>
    <row r="73" spans="1:8" ht="35.4" customHeight="1" outlineLevel="2">
      <c r="A73" s="187" t="s">
        <v>378</v>
      </c>
      <c r="B73" s="105" t="s">
        <v>344</v>
      </c>
      <c r="C73" s="185">
        <v>0</v>
      </c>
      <c r="D73" s="185">
        <v>3</v>
      </c>
      <c r="E73" s="185">
        <v>1</v>
      </c>
      <c r="F73" s="185">
        <v>1</v>
      </c>
      <c r="G73" s="280">
        <v>2</v>
      </c>
      <c r="H73" s="280">
        <v>3</v>
      </c>
    </row>
    <row r="74" spans="1:8" ht="12.6" customHeight="1" outlineLevel="2">
      <c r="A74" s="300"/>
      <c r="B74" s="105"/>
      <c r="C74" s="185"/>
      <c r="D74" s="185"/>
      <c r="E74" s="185"/>
      <c r="F74" s="185"/>
      <c r="G74" s="280"/>
      <c r="H74" s="280"/>
    </row>
    <row r="75" spans="1:8" outlineLevel="2">
      <c r="A75" s="187" t="s">
        <v>70</v>
      </c>
      <c r="B75" s="97" t="s">
        <v>309</v>
      </c>
      <c r="C75" s="97" t="s">
        <v>5</v>
      </c>
      <c r="D75" s="97" t="s">
        <v>7</v>
      </c>
      <c r="E75" s="97" t="s">
        <v>10</v>
      </c>
      <c r="F75" s="97" t="s">
        <v>12</v>
      </c>
      <c r="G75" s="97">
        <v>2022</v>
      </c>
      <c r="H75" s="97">
        <v>2023</v>
      </c>
    </row>
    <row r="76" spans="1:8" ht="29.25" customHeight="1" outlineLevel="2">
      <c r="A76" s="186" t="s">
        <v>346</v>
      </c>
      <c r="B76" s="105" t="s">
        <v>344</v>
      </c>
      <c r="C76" s="105">
        <v>158</v>
      </c>
      <c r="D76" s="112">
        <v>126</v>
      </c>
      <c r="E76" s="112">
        <v>134</v>
      </c>
      <c r="F76" s="112">
        <v>119</v>
      </c>
      <c r="G76" s="112">
        <v>110</v>
      </c>
      <c r="H76" s="112">
        <v>106</v>
      </c>
    </row>
    <row r="77" spans="1:8" outlineLevel="2">
      <c r="A77" s="186" t="s">
        <v>347</v>
      </c>
      <c r="B77" s="105" t="s">
        <v>344</v>
      </c>
      <c r="C77" s="105">
        <v>0</v>
      </c>
      <c r="D77" s="112">
        <v>0</v>
      </c>
      <c r="E77" s="112">
        <v>2</v>
      </c>
      <c r="F77" s="112">
        <v>3</v>
      </c>
      <c r="G77" s="112">
        <v>6</v>
      </c>
      <c r="H77" s="112">
        <v>2</v>
      </c>
    </row>
    <row r="78" spans="1:8">
      <c r="A78" s="67"/>
      <c r="B78" s="67"/>
      <c r="C78" s="105"/>
      <c r="D78" s="105"/>
      <c r="E78" s="105"/>
      <c r="F78" s="142"/>
      <c r="G78" s="142"/>
      <c r="H78" s="142"/>
    </row>
    <row r="79" spans="1:8">
      <c r="A79" s="67"/>
      <c r="B79" s="67"/>
      <c r="C79" s="160"/>
      <c r="D79" s="160"/>
      <c r="E79" s="160"/>
      <c r="F79" s="160"/>
      <c r="G79" s="160"/>
      <c r="H79" s="160"/>
    </row>
  </sheetData>
  <pageMargins left="0.25" right="0.25" top="0.75" bottom="0.75" header="0.3" footer="0.3"/>
  <pageSetup paperSize="9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279FCB-5F55-4740-BB85-09B9D214F1D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A566946-93EE-47A1-8911-AC4C875B3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1FDB9B-0F45-4739-BAB4-D26ED936B46A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2e6c4e6a-6d57-47d6-9288-076169c1f698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884983B-CEE7-46DC-8DE6-4E71E73D8A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MENU</vt:lpstr>
      <vt:lpstr>ДОКУМЕНТЫ</vt:lpstr>
      <vt:lpstr>DOCUMENTS</vt:lpstr>
      <vt:lpstr>ENVIRONMENTAL &amp; ENERGY</vt:lpstr>
      <vt:lpstr>SOCIAL</vt:lpstr>
      <vt:lpstr>GOVERNANCE</vt:lpstr>
      <vt:lpstr>DOCUMENTS!Область_печати</vt:lpstr>
      <vt:lpstr>'ENVIRONMENTAL &amp; ENERGY'!Область_печати</vt:lpstr>
      <vt:lpstr>MENU!Область_печати</vt:lpstr>
      <vt:lpstr>SOCIAL!Область_печати</vt:lpstr>
      <vt:lpstr>ДОКУМЕНТЫ!Область_печати</vt:lpstr>
    </vt:vector>
  </TitlesOfParts>
  <Company>ПАО "ГМК "Норильский никель"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 Сергей Владимирович</dc:creator>
  <cp:lastModifiedBy>Кудряшов Сергей Владимирович</cp:lastModifiedBy>
  <cp:lastPrinted>2019-11-11T14:58:04Z</cp:lastPrinted>
  <dcterms:created xsi:type="dcterms:W3CDTF">2016-12-15T13:22:24Z</dcterms:created>
  <dcterms:modified xsi:type="dcterms:W3CDTF">2024-09-26T15:24:42Z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